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E:\Box\Document(box)\uconn\Chapters\1\AEJ\"/>
    </mc:Choice>
  </mc:AlternateContent>
  <xr:revisionPtr revIDLastSave="0" documentId="13_ncr:1_{2B9BE469-D89B-4797-91B7-7849305AEC4B}" xr6:coauthVersionLast="45" xr6:coauthVersionMax="45" xr10:uidLastSave="{00000000-0000-0000-0000-000000000000}"/>
  <bookViews>
    <workbookView xWindow="38280" yWindow="-120" windowWidth="38640" windowHeight="21240" xr2:uid="{00000000-000D-0000-FFFF-FFFF00000000}"/>
  </bookViews>
  <sheets>
    <sheet name="Table 1" sheetId="2" r:id="rId1"/>
    <sheet name="Table 2" sheetId="3" r:id="rId2"/>
    <sheet name="Figure 1" sheetId="9" r:id="rId3"/>
    <sheet name="Figure 1 Panel 2" sheetId="51" r:id="rId4"/>
    <sheet name="Table 3" sheetId="54" r:id="rId5"/>
    <sheet name="Table 4" sheetId="8" r:id="rId6"/>
    <sheet name="Figure 2" sheetId="10" r:id="rId7"/>
    <sheet name="Figure 2 Panel 3" sheetId="44" r:id="rId8"/>
    <sheet name="Table 5" sheetId="24" r:id="rId9"/>
    <sheet name="Figure 3" sheetId="23" r:id="rId10"/>
    <sheet name="Figure 3 Panel 3" sheetId="45" r:id="rId11"/>
    <sheet name="Table 6" sheetId="15" r:id="rId12"/>
    <sheet name="Table 7" sheetId="37" r:id="rId13"/>
    <sheet name="Table 8" sheetId="57" r:id="rId14"/>
    <sheet name="Table A1" sheetId="1" r:id="rId15"/>
    <sheet name="Table A2" sheetId="46" r:id="rId16"/>
    <sheet name="Table A3" sheetId="47" r:id="rId17"/>
    <sheet name="Figure A1" sheetId="48" r:id="rId18"/>
    <sheet name="Table A4" sheetId="17" r:id="rId19"/>
    <sheet name="Table A5" sheetId="43" r:id="rId20"/>
    <sheet name="Table A6" sheetId="6" r:id="rId21"/>
    <sheet name="Table A7" sheetId="5" r:id="rId22"/>
    <sheet name="Table A8" sheetId="18" r:id="rId23"/>
    <sheet name="Table A9" sheetId="4" r:id="rId24"/>
    <sheet name="Table A10" sheetId="19" r:id="rId25"/>
    <sheet name="Table A11" sheetId="49" r:id="rId26"/>
    <sheet name="Table A12" sheetId="21" r:id="rId27"/>
    <sheet name="Table A13" sheetId="58" r:id="rId28"/>
    <sheet name="Table A14" sheetId="56" r:id="rId29"/>
    <sheet name="Table A15" sheetId="55" r:id="rId30"/>
    <sheet name="Table A16" sheetId="59" r:id="rId31"/>
    <sheet name="Table A17" sheetId="36" r:id="rId32"/>
  </sheets>
  <externalReferences>
    <externalReference r:id="rId3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54" l="1"/>
  <c r="A3" i="51" l="1"/>
  <c r="A4" i="51" s="1"/>
  <c r="A5" i="51" s="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J41" i="23" l="1"/>
  <c r="I41" i="23"/>
  <c r="H41" i="23"/>
  <c r="G41" i="23"/>
  <c r="J2" i="23"/>
  <c r="I2" i="23"/>
  <c r="H2" i="23"/>
  <c r="G2" i="23"/>
  <c r="E41" i="23"/>
  <c r="D41" i="23"/>
  <c r="C41" i="23"/>
  <c r="B41" i="23"/>
  <c r="E2" i="23"/>
  <c r="D2" i="23"/>
  <c r="C2" i="23"/>
  <c r="B2" i="23"/>
  <c r="A3" i="45"/>
  <c r="A4" i="45" s="1"/>
  <c r="A5" i="45" s="1"/>
  <c r="A6" i="45" s="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42" i="48"/>
  <c r="I41" i="48"/>
  <c r="H41" i="48"/>
  <c r="G41" i="48"/>
  <c r="F41" i="48"/>
  <c r="E41" i="48"/>
  <c r="D41" i="48"/>
  <c r="C41" i="48"/>
  <c r="B41" i="48"/>
  <c r="A3" i="48"/>
  <c r="G3" i="48" s="1"/>
  <c r="I2" i="48"/>
  <c r="H2" i="48"/>
  <c r="G2" i="48"/>
  <c r="F2" i="48"/>
  <c r="E2" i="48"/>
  <c r="D2" i="48"/>
  <c r="C2" i="48"/>
  <c r="B2" i="48"/>
  <c r="D3" i="48" l="1"/>
  <c r="E3" i="48"/>
  <c r="B3" i="48"/>
  <c r="F3" i="48"/>
  <c r="C3" i="48"/>
  <c r="I42" i="48"/>
  <c r="H42" i="48"/>
  <c r="G42" i="48"/>
  <c r="F42" i="48"/>
  <c r="D42" i="48"/>
  <c r="A43" i="48"/>
  <c r="C42" i="48"/>
  <c r="B42" i="48"/>
  <c r="E42" i="48"/>
  <c r="A4" i="48"/>
  <c r="I3" i="48"/>
  <c r="H3" i="48"/>
  <c r="K6" i="47"/>
  <c r="J6" i="47"/>
  <c r="I6" i="47"/>
  <c r="H6" i="47"/>
  <c r="A44" i="48" l="1"/>
  <c r="I43" i="48"/>
  <c r="G43" i="48"/>
  <c r="E43" i="48"/>
  <c r="D43" i="48"/>
  <c r="C43" i="48"/>
  <c r="B43" i="48"/>
  <c r="H43" i="48"/>
  <c r="F43" i="48"/>
  <c r="B4" i="48"/>
  <c r="H4" i="48"/>
  <c r="G4" i="48"/>
  <c r="D4" i="48"/>
  <c r="F4" i="48"/>
  <c r="E4" i="48"/>
  <c r="I4" i="48"/>
  <c r="A5" i="48"/>
  <c r="C4" i="48"/>
  <c r="E5" i="48" l="1"/>
  <c r="C5" i="48"/>
  <c r="D5" i="48"/>
  <c r="B5" i="48"/>
  <c r="I5" i="48"/>
  <c r="G5" i="48"/>
  <c r="F5" i="48"/>
  <c r="A6" i="48"/>
  <c r="H5" i="48"/>
  <c r="C44" i="48"/>
  <c r="B44" i="48"/>
  <c r="A45" i="48"/>
  <c r="I44" i="48"/>
  <c r="G44" i="48"/>
  <c r="F44" i="48"/>
  <c r="H44" i="48"/>
  <c r="E44" i="48"/>
  <c r="D44" i="48"/>
  <c r="F45" i="48" l="1"/>
  <c r="E45" i="48"/>
  <c r="D45" i="48"/>
  <c r="C45" i="48"/>
  <c r="I45" i="48"/>
  <c r="H45" i="48"/>
  <c r="G45" i="48"/>
  <c r="B45" i="48"/>
  <c r="A46" i="48"/>
  <c r="H6" i="48"/>
  <c r="G6" i="48"/>
  <c r="F6" i="48"/>
  <c r="E6" i="48"/>
  <c r="A7" i="48"/>
  <c r="I6" i="48"/>
  <c r="B6" i="48"/>
  <c r="D6" i="48"/>
  <c r="C6" i="48"/>
  <c r="I46" i="48" l="1"/>
  <c r="G46" i="48"/>
  <c r="H46" i="48"/>
  <c r="E46" i="48"/>
  <c r="F46" i="48"/>
  <c r="D46" i="48"/>
  <c r="A47" i="48"/>
  <c r="C46" i="48"/>
  <c r="B46" i="48"/>
  <c r="I7" i="48"/>
  <c r="A8" i="48"/>
  <c r="H7" i="48"/>
  <c r="G7" i="48"/>
  <c r="F7" i="48"/>
  <c r="C7" i="48"/>
  <c r="B7" i="48"/>
  <c r="E7" i="48"/>
  <c r="D7" i="48"/>
  <c r="B8" i="48" l="1"/>
  <c r="H8" i="48"/>
  <c r="G8" i="48"/>
  <c r="F8" i="48"/>
  <c r="E8" i="48"/>
  <c r="D8" i="48"/>
  <c r="C8" i="48"/>
  <c r="A9" i="48"/>
  <c r="I8" i="48"/>
  <c r="A48" i="48"/>
  <c r="I47" i="48"/>
  <c r="G47" i="48"/>
  <c r="E47" i="48"/>
  <c r="H47" i="48"/>
  <c r="F47" i="48"/>
  <c r="C47" i="48"/>
  <c r="B47" i="48"/>
  <c r="D47" i="48"/>
  <c r="E9" i="48" l="1"/>
  <c r="D9" i="48"/>
  <c r="C9" i="48"/>
  <c r="B9" i="48"/>
  <c r="I9" i="48"/>
  <c r="G9" i="48"/>
  <c r="F9" i="48"/>
  <c r="H9" i="48"/>
  <c r="A10" i="48"/>
  <c r="C48" i="48"/>
  <c r="B48" i="48"/>
  <c r="A49" i="48"/>
  <c r="E48" i="48"/>
  <c r="D48" i="48"/>
  <c r="I48" i="48"/>
  <c r="H48" i="48"/>
  <c r="G48" i="48"/>
  <c r="F48" i="48"/>
  <c r="H10" i="48" l="1"/>
  <c r="F10" i="48"/>
  <c r="G10" i="48"/>
  <c r="E10" i="48"/>
  <c r="A11" i="48"/>
  <c r="I10" i="48"/>
  <c r="B10" i="48"/>
  <c r="D10" i="48"/>
  <c r="C10" i="48"/>
  <c r="F49" i="48"/>
  <c r="B49" i="48"/>
  <c r="E49" i="48"/>
  <c r="D49" i="48"/>
  <c r="C49" i="48"/>
  <c r="A50" i="48"/>
  <c r="H49" i="48"/>
  <c r="G49" i="48"/>
  <c r="I49" i="48"/>
  <c r="A12" i="48" l="1"/>
  <c r="I11" i="48"/>
  <c r="H11" i="48"/>
  <c r="G11" i="48"/>
  <c r="F11" i="48"/>
  <c r="C11" i="48"/>
  <c r="B11" i="48"/>
  <c r="E11" i="48"/>
  <c r="D11" i="48"/>
  <c r="I50" i="48"/>
  <c r="G50" i="48"/>
  <c r="H50" i="48"/>
  <c r="E50" i="48"/>
  <c r="F50" i="48"/>
  <c r="D50" i="48"/>
  <c r="A51" i="48"/>
  <c r="C50" i="48"/>
  <c r="B50" i="48"/>
  <c r="B12" i="48" l="1"/>
  <c r="H12" i="48"/>
  <c r="G12" i="48"/>
  <c r="D12" i="48"/>
  <c r="F12" i="48"/>
  <c r="E12" i="48"/>
  <c r="A13" i="48"/>
  <c r="I12" i="48"/>
  <c r="C12" i="48"/>
  <c r="H51" i="48"/>
  <c r="A52" i="48"/>
  <c r="I51" i="48"/>
  <c r="G51" i="48"/>
  <c r="B51" i="48"/>
  <c r="D51" i="48"/>
  <c r="C51" i="48"/>
  <c r="F51" i="48"/>
  <c r="E51" i="48"/>
  <c r="C52" i="48" l="1"/>
  <c r="B52" i="48"/>
  <c r="A53" i="48"/>
  <c r="G52" i="48"/>
  <c r="I52" i="48"/>
  <c r="H52" i="48"/>
  <c r="E52" i="48"/>
  <c r="D52" i="48"/>
  <c r="F52" i="48"/>
  <c r="E13" i="48"/>
  <c r="C13" i="48"/>
  <c r="D13" i="48"/>
  <c r="B13" i="48"/>
  <c r="I13" i="48"/>
  <c r="H13" i="48"/>
  <c r="A14" i="48"/>
  <c r="G13" i="48"/>
  <c r="F13" i="48"/>
  <c r="H14" i="48" l="1"/>
  <c r="G14" i="48"/>
  <c r="F14" i="48"/>
  <c r="E14" i="48"/>
  <c r="A15" i="48"/>
  <c r="I14" i="48"/>
  <c r="B14" i="48"/>
  <c r="D14" i="48"/>
  <c r="C14" i="48"/>
  <c r="F53" i="48"/>
  <c r="E53" i="48"/>
  <c r="D53" i="48"/>
  <c r="B53" i="48"/>
  <c r="C53" i="48"/>
  <c r="H53" i="48"/>
  <c r="G53" i="48"/>
  <c r="A54" i="48"/>
  <c r="I53" i="48"/>
  <c r="I54" i="48" l="1"/>
  <c r="G54" i="48"/>
  <c r="E54" i="48"/>
  <c r="H54" i="48"/>
  <c r="F54" i="48"/>
  <c r="D54" i="48"/>
  <c r="A55" i="48"/>
  <c r="C54" i="48"/>
  <c r="B54" i="48"/>
  <c r="A16" i="48"/>
  <c r="I15" i="48"/>
  <c r="H15" i="48"/>
  <c r="G15" i="48"/>
  <c r="F15" i="48"/>
  <c r="D15" i="48"/>
  <c r="C15" i="48"/>
  <c r="E15" i="48"/>
  <c r="B15" i="48"/>
  <c r="B16" i="48" l="1"/>
  <c r="H16" i="48"/>
  <c r="G16" i="48"/>
  <c r="F16" i="48"/>
  <c r="D16" i="48"/>
  <c r="E16" i="48"/>
  <c r="A17" i="48"/>
  <c r="I16" i="48"/>
  <c r="C16" i="48"/>
  <c r="A56" i="48"/>
  <c r="H55" i="48"/>
  <c r="I55" i="48"/>
  <c r="G55" i="48"/>
  <c r="F55" i="48"/>
  <c r="E55" i="48"/>
  <c r="D55" i="48"/>
  <c r="B55" i="48"/>
  <c r="C55" i="48"/>
  <c r="C56" i="48" l="1"/>
  <c r="B56" i="48"/>
  <c r="A57" i="48"/>
  <c r="E56" i="48"/>
  <c r="D56" i="48"/>
  <c r="F56" i="48"/>
  <c r="I56" i="48"/>
  <c r="H56" i="48"/>
  <c r="G56" i="48"/>
  <c r="E17" i="48"/>
  <c r="C17" i="48"/>
  <c r="D17" i="48"/>
  <c r="B17" i="48"/>
  <c r="I17" i="48"/>
  <c r="H17" i="48"/>
  <c r="A18" i="48"/>
  <c r="G17" i="48"/>
  <c r="F17" i="48"/>
  <c r="F57" i="48" l="1"/>
  <c r="B57" i="48"/>
  <c r="E57" i="48"/>
  <c r="D57" i="48"/>
  <c r="C57" i="48"/>
  <c r="A58" i="48"/>
  <c r="H57" i="48"/>
  <c r="G57" i="48"/>
  <c r="I57" i="48"/>
  <c r="H18" i="48"/>
  <c r="G18" i="48"/>
  <c r="F18" i="48"/>
  <c r="E18" i="48"/>
  <c r="C18" i="48"/>
  <c r="A19" i="48"/>
  <c r="B18" i="48"/>
  <c r="I18" i="48"/>
  <c r="D18" i="48"/>
  <c r="I58" i="48" l="1"/>
  <c r="G58" i="48"/>
  <c r="H58" i="48"/>
  <c r="E58" i="48"/>
  <c r="F58" i="48"/>
  <c r="D58" i="48"/>
  <c r="A59" i="48"/>
  <c r="C58" i="48"/>
  <c r="B58" i="48"/>
  <c r="A20" i="48"/>
  <c r="I19" i="48"/>
  <c r="H19" i="48"/>
  <c r="F19" i="48"/>
  <c r="B19" i="48"/>
  <c r="D19" i="48"/>
  <c r="C19" i="48"/>
  <c r="E19" i="48"/>
  <c r="G19" i="48"/>
  <c r="B20" i="48" l="1"/>
  <c r="I20" i="48"/>
  <c r="A21" i="48"/>
  <c r="H20" i="48"/>
  <c r="G20" i="48"/>
  <c r="F20" i="48"/>
  <c r="D20" i="48"/>
  <c r="C20" i="48"/>
  <c r="E20" i="48"/>
  <c r="H59" i="48"/>
  <c r="A60" i="48"/>
  <c r="I59" i="48"/>
  <c r="G59" i="48"/>
  <c r="B59" i="48"/>
  <c r="F59" i="48"/>
  <c r="E59" i="48"/>
  <c r="D59" i="48"/>
  <c r="C59" i="48"/>
  <c r="C60" i="48" l="1"/>
  <c r="B60" i="48"/>
  <c r="A61" i="48"/>
  <c r="G60" i="48"/>
  <c r="I60" i="48"/>
  <c r="H60" i="48"/>
  <c r="E60" i="48"/>
  <c r="D60" i="48"/>
  <c r="F60" i="48"/>
  <c r="E21" i="48"/>
  <c r="C21" i="48"/>
  <c r="D21" i="48"/>
  <c r="B21" i="48"/>
  <c r="F21" i="48"/>
  <c r="G21" i="48"/>
  <c r="A22" i="48"/>
  <c r="I21" i="48"/>
  <c r="H21" i="48"/>
  <c r="F61" i="48" l="1"/>
  <c r="E61" i="48"/>
  <c r="D61" i="48"/>
  <c r="B61" i="48"/>
  <c r="C61" i="48"/>
  <c r="H61" i="48"/>
  <c r="G61" i="48"/>
  <c r="A62" i="48"/>
  <c r="I61" i="48"/>
  <c r="H22" i="48"/>
  <c r="G22" i="48"/>
  <c r="F22" i="48"/>
  <c r="E22" i="48"/>
  <c r="C22" i="48"/>
  <c r="A23" i="48"/>
  <c r="D22" i="48"/>
  <c r="B22" i="48"/>
  <c r="I22" i="48"/>
  <c r="I62" i="48" l="1"/>
  <c r="G62" i="48"/>
  <c r="E62" i="48"/>
  <c r="H62" i="48"/>
  <c r="F62" i="48"/>
  <c r="D62" i="48"/>
  <c r="A63" i="48"/>
  <c r="B62" i="48"/>
  <c r="C62" i="48"/>
  <c r="I23" i="48"/>
  <c r="A24" i="48"/>
  <c r="H23" i="48"/>
  <c r="F23" i="48"/>
  <c r="E23" i="48"/>
  <c r="D23" i="48"/>
  <c r="C23" i="48"/>
  <c r="B23" i="48"/>
  <c r="G23" i="48"/>
  <c r="C63" i="48" l="1"/>
  <c r="A64" i="48"/>
  <c r="I63" i="48"/>
  <c r="G63" i="48"/>
  <c r="H63" i="48"/>
  <c r="E63" i="48"/>
  <c r="F63" i="48"/>
  <c r="B63" i="48"/>
  <c r="D63" i="48"/>
  <c r="B24" i="48"/>
  <c r="I24" i="48"/>
  <c r="A25" i="48"/>
  <c r="G24" i="48"/>
  <c r="F24" i="48"/>
  <c r="E24" i="48"/>
  <c r="D24" i="48"/>
  <c r="C24" i="48"/>
  <c r="H24" i="48"/>
  <c r="E25" i="48" l="1"/>
  <c r="D25" i="48"/>
  <c r="C25" i="48"/>
  <c r="B25" i="48"/>
  <c r="I25" i="48"/>
  <c r="H25" i="48"/>
  <c r="G25" i="48"/>
  <c r="F25" i="48"/>
  <c r="A26" i="48"/>
  <c r="F64" i="48"/>
  <c r="C64" i="48"/>
  <c r="B64" i="48"/>
  <c r="A65" i="48"/>
  <c r="E64" i="48"/>
  <c r="D64" i="48"/>
  <c r="G64" i="48"/>
  <c r="H64" i="48"/>
  <c r="I64" i="48"/>
  <c r="H26" i="48" l="1"/>
  <c r="F26" i="48"/>
  <c r="G26" i="48"/>
  <c r="E26" i="48"/>
  <c r="C26" i="48"/>
  <c r="A27" i="48"/>
  <c r="D26" i="48"/>
  <c r="I26" i="48"/>
  <c r="B26" i="48"/>
  <c r="I65" i="48"/>
  <c r="F65" i="48"/>
  <c r="E65" i="48"/>
  <c r="D65" i="48"/>
  <c r="B65" i="48"/>
  <c r="C65" i="48"/>
  <c r="A66" i="48"/>
  <c r="H65" i="48"/>
  <c r="G65" i="48"/>
  <c r="A28" i="48" l="1"/>
  <c r="I27" i="48"/>
  <c r="H27" i="48"/>
  <c r="F27" i="48"/>
  <c r="D27" i="48"/>
  <c r="G27" i="48"/>
  <c r="E27" i="48"/>
  <c r="B27" i="48"/>
  <c r="C27" i="48"/>
  <c r="I66" i="48"/>
  <c r="E66" i="48"/>
  <c r="H66" i="48"/>
  <c r="G66" i="48"/>
  <c r="F66" i="48"/>
  <c r="D66" i="48"/>
  <c r="B66" i="48"/>
  <c r="A67" i="48"/>
  <c r="C66" i="48"/>
  <c r="C67" i="48" l="1"/>
  <c r="A68" i="48"/>
  <c r="H67" i="48"/>
  <c r="I67" i="48"/>
  <c r="G67" i="48"/>
  <c r="E67" i="48"/>
  <c r="D67" i="48"/>
  <c r="B67" i="48"/>
  <c r="F67" i="48"/>
  <c r="B28" i="48"/>
  <c r="I28" i="48"/>
  <c r="D28" i="48"/>
  <c r="C28" i="48"/>
  <c r="A29" i="48"/>
  <c r="F28" i="48"/>
  <c r="H28" i="48"/>
  <c r="G28" i="48"/>
  <c r="E28" i="48"/>
  <c r="E29" i="48" l="1"/>
  <c r="D29" i="48"/>
  <c r="C29" i="48"/>
  <c r="B29" i="48"/>
  <c r="H29" i="48"/>
  <c r="A30" i="48"/>
  <c r="I29" i="48"/>
  <c r="F29" i="48"/>
  <c r="G29" i="48"/>
  <c r="F68" i="48"/>
  <c r="C68" i="48"/>
  <c r="B68" i="48"/>
  <c r="A69" i="48"/>
  <c r="I68" i="48"/>
  <c r="H68" i="48"/>
  <c r="G68" i="48"/>
  <c r="D68" i="48"/>
  <c r="E68" i="48"/>
  <c r="H30" i="48" l="1"/>
  <c r="F30" i="48"/>
  <c r="G30" i="48"/>
  <c r="E30" i="48"/>
  <c r="C30" i="48"/>
  <c r="D30" i="48"/>
  <c r="B30" i="48"/>
  <c r="I30" i="48"/>
  <c r="A31" i="48"/>
  <c r="I69" i="48"/>
  <c r="F69" i="48"/>
  <c r="B69" i="48"/>
  <c r="E69" i="48"/>
  <c r="D69" i="48"/>
  <c r="C69" i="48"/>
  <c r="H69" i="48"/>
  <c r="G69" i="48"/>
  <c r="A70" i="48"/>
  <c r="I70" i="48" l="1"/>
  <c r="H70" i="48"/>
  <c r="G70" i="48"/>
  <c r="E70" i="48"/>
  <c r="F70" i="48"/>
  <c r="D70" i="48"/>
  <c r="A71" i="48"/>
  <c r="C70" i="48"/>
  <c r="B70" i="48"/>
  <c r="A32" i="48"/>
  <c r="I31" i="48"/>
  <c r="H31" i="48"/>
  <c r="F31" i="48"/>
  <c r="E31" i="48"/>
  <c r="D31" i="48"/>
  <c r="C31" i="48"/>
  <c r="G31" i="48"/>
  <c r="B31" i="48"/>
  <c r="B32" i="48" l="1"/>
  <c r="I32" i="48"/>
  <c r="G32" i="48"/>
  <c r="F32" i="48"/>
  <c r="E32" i="48"/>
  <c r="D32" i="48"/>
  <c r="C32" i="48"/>
  <c r="A33" i="48"/>
  <c r="H32" i="48"/>
  <c r="C71" i="48"/>
  <c r="H71" i="48"/>
  <c r="A72" i="48"/>
  <c r="I71" i="48"/>
  <c r="G71" i="48"/>
  <c r="D71" i="48"/>
  <c r="B71" i="48"/>
  <c r="F71" i="48"/>
  <c r="E71" i="48"/>
  <c r="E33" i="48" l="1"/>
  <c r="C33" i="48"/>
  <c r="D33" i="48"/>
  <c r="B33" i="48"/>
  <c r="I33" i="48"/>
  <c r="H33" i="48"/>
  <c r="F33" i="48"/>
  <c r="A34" i="48"/>
  <c r="G33" i="48"/>
  <c r="F72" i="48"/>
  <c r="C72" i="48"/>
  <c r="B72" i="48"/>
  <c r="A73" i="48"/>
  <c r="H72" i="48"/>
  <c r="I72" i="48"/>
  <c r="E72" i="48"/>
  <c r="D72" i="48"/>
  <c r="G72" i="48"/>
  <c r="H34" i="48" l="1"/>
  <c r="G34" i="48"/>
  <c r="F34" i="48"/>
  <c r="E34" i="48"/>
  <c r="C34" i="48"/>
  <c r="A35" i="48"/>
  <c r="B34" i="48"/>
  <c r="I34" i="48"/>
  <c r="D34" i="48"/>
  <c r="I73" i="48"/>
  <c r="F73" i="48"/>
  <c r="E73" i="48"/>
  <c r="D73" i="48"/>
  <c r="B73" i="48"/>
  <c r="C73" i="48"/>
  <c r="A74" i="48"/>
  <c r="H73" i="48"/>
  <c r="G73" i="48"/>
  <c r="I35" i="48" l="1"/>
  <c r="A36" i="48"/>
  <c r="H35" i="48"/>
  <c r="F35" i="48"/>
  <c r="B35" i="48"/>
  <c r="E35" i="48"/>
  <c r="D35" i="48"/>
  <c r="G35" i="48"/>
  <c r="C35" i="48"/>
  <c r="I74" i="48"/>
  <c r="E74" i="48"/>
  <c r="H74" i="48"/>
  <c r="G74" i="48"/>
  <c r="F74" i="48"/>
  <c r="D74" i="48"/>
  <c r="B74" i="48"/>
  <c r="A75" i="48"/>
  <c r="C74" i="48"/>
  <c r="B36" i="48" l="1"/>
  <c r="I36" i="48"/>
  <c r="A37" i="48"/>
  <c r="F36" i="48"/>
  <c r="H36" i="48"/>
  <c r="G36" i="48"/>
  <c r="D36" i="48"/>
  <c r="C36" i="48"/>
  <c r="E36" i="48"/>
  <c r="C75" i="48"/>
  <c r="A76" i="48"/>
  <c r="H75" i="48"/>
  <c r="I75" i="48"/>
  <c r="G75" i="48"/>
  <c r="E75" i="48"/>
  <c r="D75" i="48"/>
  <c r="F75" i="48"/>
  <c r="B75" i="48"/>
  <c r="E37" i="48" l="1"/>
  <c r="D37" i="48"/>
  <c r="C37" i="48"/>
  <c r="B37" i="48"/>
  <c r="F37" i="48"/>
  <c r="H37" i="48"/>
  <c r="A38" i="48"/>
  <c r="I37" i="48"/>
  <c r="G37" i="48"/>
  <c r="F76" i="48"/>
  <c r="C76" i="48"/>
  <c r="B76" i="48"/>
  <c r="A77" i="48"/>
  <c r="I76" i="48"/>
  <c r="H76" i="48"/>
  <c r="G76" i="48"/>
  <c r="E76" i="48"/>
  <c r="D76" i="48"/>
  <c r="H38" i="48" l="1"/>
  <c r="G38" i="48"/>
  <c r="F38" i="48"/>
  <c r="E38" i="48"/>
  <c r="C38" i="48"/>
  <c r="A39" i="48"/>
  <c r="D38" i="48"/>
  <c r="B38" i="48"/>
  <c r="I38" i="48"/>
  <c r="I77" i="48"/>
  <c r="F77" i="48"/>
  <c r="B77" i="48"/>
  <c r="E77" i="48"/>
  <c r="D77" i="48"/>
  <c r="C77" i="48"/>
  <c r="A78" i="48"/>
  <c r="H77" i="48"/>
  <c r="G77" i="48"/>
  <c r="A40" i="48" l="1"/>
  <c r="I39" i="48"/>
  <c r="H39" i="48"/>
  <c r="F39" i="48"/>
  <c r="E39" i="48"/>
  <c r="D39" i="48"/>
  <c r="C39" i="48"/>
  <c r="B39" i="48"/>
  <c r="G39" i="48"/>
  <c r="I78" i="48"/>
  <c r="G78" i="48"/>
  <c r="H78" i="48"/>
  <c r="F78" i="48"/>
  <c r="E78" i="48"/>
  <c r="D78" i="48"/>
  <c r="A79" i="48"/>
  <c r="C78" i="48"/>
  <c r="B78" i="48"/>
  <c r="C79" i="48" l="1"/>
  <c r="A80" i="48"/>
  <c r="H79" i="48"/>
  <c r="I79" i="48"/>
  <c r="G79" i="48"/>
  <c r="B79" i="48"/>
  <c r="F79" i="48"/>
  <c r="D79" i="48"/>
  <c r="E79" i="48"/>
  <c r="B40" i="48"/>
  <c r="I40" i="48"/>
  <c r="G40" i="48"/>
  <c r="F40" i="48"/>
  <c r="H40" i="48"/>
  <c r="E40" i="48"/>
  <c r="D40" i="48"/>
  <c r="C40" i="48"/>
  <c r="F80" i="48" l="1"/>
  <c r="C80" i="48"/>
  <c r="B80" i="48"/>
  <c r="E80" i="48"/>
  <c r="D80" i="48"/>
  <c r="I80" i="48"/>
  <c r="H80" i="48"/>
  <c r="G80" i="48"/>
  <c r="Q41" i="10" l="1"/>
  <c r="P41" i="10"/>
  <c r="O41" i="10"/>
  <c r="N41" i="10"/>
  <c r="M41" i="10"/>
  <c r="L41" i="10"/>
  <c r="K41" i="10"/>
  <c r="J41" i="10"/>
  <c r="Q2" i="10"/>
  <c r="P2" i="10"/>
  <c r="O2" i="10"/>
  <c r="N2" i="10"/>
  <c r="M2" i="10"/>
  <c r="L2" i="10"/>
  <c r="K2" i="10"/>
  <c r="J2" i="10"/>
  <c r="I41" i="10"/>
  <c r="H41" i="10"/>
  <c r="G41" i="10"/>
  <c r="F41" i="10"/>
  <c r="E41" i="10"/>
  <c r="D41" i="10"/>
  <c r="C41" i="10"/>
  <c r="B41" i="10"/>
  <c r="I2" i="10"/>
  <c r="H2" i="10"/>
  <c r="G2" i="10"/>
  <c r="F2" i="10"/>
  <c r="E2" i="10"/>
  <c r="D2" i="10"/>
  <c r="C2" i="10"/>
  <c r="B2" i="10"/>
  <c r="A42" i="23" l="1"/>
  <c r="A3" i="23"/>
  <c r="J42" i="23" l="1"/>
  <c r="I42" i="23"/>
  <c r="H42" i="23"/>
  <c r="C42" i="23"/>
  <c r="B42" i="23"/>
  <c r="G42" i="23"/>
  <c r="D42" i="23"/>
  <c r="E42" i="23"/>
  <c r="J3" i="23"/>
  <c r="I3" i="23"/>
  <c r="H3" i="23"/>
  <c r="G3" i="23"/>
  <c r="B3" i="23"/>
  <c r="D3" i="23"/>
  <c r="C3" i="23"/>
  <c r="E3" i="23"/>
  <c r="A4" i="23"/>
  <c r="A43" i="23"/>
  <c r="E41" i="9"/>
  <c r="D41" i="9"/>
  <c r="C41" i="9"/>
  <c r="B41" i="9"/>
  <c r="E2" i="9"/>
  <c r="D2" i="9"/>
  <c r="C2" i="9"/>
  <c r="B2" i="9"/>
  <c r="J43" i="23" l="1"/>
  <c r="I43" i="23"/>
  <c r="H43" i="23"/>
  <c r="C43" i="23"/>
  <c r="G43" i="23"/>
  <c r="B43" i="23"/>
  <c r="E43" i="23"/>
  <c r="D43" i="23"/>
  <c r="J4" i="23"/>
  <c r="I4" i="23"/>
  <c r="H4" i="23"/>
  <c r="B4" i="23"/>
  <c r="G4" i="23"/>
  <c r="E4" i="23"/>
  <c r="D4" i="23"/>
  <c r="C4" i="23"/>
  <c r="A5" i="23"/>
  <c r="A44" i="23"/>
  <c r="J44" i="23" l="1"/>
  <c r="I44" i="23"/>
  <c r="H44" i="23"/>
  <c r="G44" i="23"/>
  <c r="C44" i="23"/>
  <c r="B44" i="23"/>
  <c r="E44" i="23"/>
  <c r="D44" i="23"/>
  <c r="J5" i="23"/>
  <c r="I5" i="23"/>
  <c r="H5" i="23"/>
  <c r="G5" i="23"/>
  <c r="B5" i="23"/>
  <c r="C5" i="23"/>
  <c r="E5" i="23"/>
  <c r="D5" i="23"/>
  <c r="A6" i="23"/>
  <c r="A45" i="23"/>
  <c r="J45" i="23" l="1"/>
  <c r="I45" i="23"/>
  <c r="H45" i="23"/>
  <c r="C45" i="23"/>
  <c r="B45" i="23"/>
  <c r="E45" i="23"/>
  <c r="G45" i="23"/>
  <c r="D45" i="23"/>
  <c r="J6" i="23"/>
  <c r="I6" i="23"/>
  <c r="H6" i="23"/>
  <c r="G6" i="23"/>
  <c r="B6" i="23"/>
  <c r="D6" i="23"/>
  <c r="E6" i="23"/>
  <c r="C6" i="23"/>
  <c r="A7" i="23"/>
  <c r="A46" i="23"/>
  <c r="A42" i="10"/>
  <c r="A3" i="10"/>
  <c r="I2" i="9"/>
  <c r="H2" i="9"/>
  <c r="G2" i="9"/>
  <c r="F2" i="9"/>
  <c r="A3" i="9"/>
  <c r="J46" i="23" l="1"/>
  <c r="I46" i="23"/>
  <c r="H46" i="23"/>
  <c r="C46" i="23"/>
  <c r="B46" i="23"/>
  <c r="G46" i="23"/>
  <c r="D46" i="23"/>
  <c r="E46" i="23"/>
  <c r="J7" i="23"/>
  <c r="I7" i="23"/>
  <c r="H7" i="23"/>
  <c r="G7" i="23"/>
  <c r="B7" i="23"/>
  <c r="D7" i="23"/>
  <c r="C7" i="23"/>
  <c r="E7" i="23"/>
  <c r="A8" i="23"/>
  <c r="N3" i="10"/>
  <c r="J3" i="10"/>
  <c r="Q3" i="10"/>
  <c r="M3" i="10"/>
  <c r="L3" i="10"/>
  <c r="F3" i="10"/>
  <c r="B3" i="10"/>
  <c r="E3" i="10"/>
  <c r="O3" i="10"/>
  <c r="K3" i="10"/>
  <c r="I3" i="10"/>
  <c r="H3" i="10"/>
  <c r="P3" i="10"/>
  <c r="D3" i="10"/>
  <c r="C3" i="10"/>
  <c r="G3" i="10"/>
  <c r="Q42" i="10"/>
  <c r="M42" i="10"/>
  <c r="O42" i="10"/>
  <c r="K42" i="10"/>
  <c r="N42" i="10"/>
  <c r="L42" i="10"/>
  <c r="F42" i="10"/>
  <c r="B42" i="10"/>
  <c r="P42" i="10"/>
  <c r="I42" i="10"/>
  <c r="E42" i="10"/>
  <c r="J42" i="10"/>
  <c r="D42" i="10"/>
  <c r="C42" i="10"/>
  <c r="H42" i="10"/>
  <c r="G42" i="10"/>
  <c r="A47" i="23"/>
  <c r="I3" i="9"/>
  <c r="D3" i="9"/>
  <c r="C3" i="9"/>
  <c r="B3" i="9"/>
  <c r="E3" i="9"/>
  <c r="A43" i="10"/>
  <c r="A4" i="10"/>
  <c r="F3" i="9"/>
  <c r="G3" i="9"/>
  <c r="A4" i="9"/>
  <c r="H3" i="9"/>
  <c r="J47" i="23" l="1"/>
  <c r="I47" i="23"/>
  <c r="H47" i="23"/>
  <c r="C47" i="23"/>
  <c r="G47" i="23"/>
  <c r="B47" i="23"/>
  <c r="E47" i="23"/>
  <c r="D47" i="23"/>
  <c r="J8" i="23"/>
  <c r="I8" i="23"/>
  <c r="H8" i="23"/>
  <c r="B8" i="23"/>
  <c r="E8" i="23"/>
  <c r="D8" i="23"/>
  <c r="G8" i="23"/>
  <c r="C8" i="23"/>
  <c r="A9" i="23"/>
  <c r="Q43" i="10"/>
  <c r="M43" i="10"/>
  <c r="O43" i="10"/>
  <c r="K43" i="10"/>
  <c r="N43" i="10"/>
  <c r="L43" i="10"/>
  <c r="J43" i="10"/>
  <c r="F43" i="10"/>
  <c r="B43" i="10"/>
  <c r="I43" i="10"/>
  <c r="E43" i="10"/>
  <c r="D43" i="10"/>
  <c r="H43" i="10"/>
  <c r="P43" i="10"/>
  <c r="C43" i="10"/>
  <c r="G43" i="10"/>
  <c r="N4" i="10"/>
  <c r="J4" i="10"/>
  <c r="Q4" i="10"/>
  <c r="M4" i="10"/>
  <c r="L4" i="10"/>
  <c r="F4" i="10"/>
  <c r="B4" i="10"/>
  <c r="E4" i="10"/>
  <c r="D4" i="10"/>
  <c r="K4" i="10"/>
  <c r="I4" i="10"/>
  <c r="P4" i="10"/>
  <c r="O4" i="10"/>
  <c r="H4" i="10"/>
  <c r="C4" i="10"/>
  <c r="G4" i="10"/>
  <c r="A48" i="23"/>
  <c r="H4" i="9"/>
  <c r="D4" i="9"/>
  <c r="E4" i="9"/>
  <c r="C4" i="9"/>
  <c r="B4" i="9"/>
  <c r="A44" i="10"/>
  <c r="A5" i="10"/>
  <c r="F4" i="9"/>
  <c r="G4" i="9"/>
  <c r="A5" i="9"/>
  <c r="F5" i="9" s="1"/>
  <c r="I4" i="9"/>
  <c r="E11" i="3"/>
  <c r="D11" i="3"/>
  <c r="C11" i="3"/>
  <c r="B11" i="3"/>
  <c r="J9" i="23" l="1"/>
  <c r="I9" i="23"/>
  <c r="H9" i="23"/>
  <c r="B9" i="23"/>
  <c r="C9" i="23"/>
  <c r="G9" i="23"/>
  <c r="E9" i="23"/>
  <c r="D9" i="23"/>
  <c r="J48" i="23"/>
  <c r="I48" i="23"/>
  <c r="H48" i="23"/>
  <c r="G48" i="23"/>
  <c r="C48" i="23"/>
  <c r="B48" i="23"/>
  <c r="E48" i="23"/>
  <c r="D48" i="23"/>
  <c r="A10" i="23"/>
  <c r="Q44" i="10"/>
  <c r="M44" i="10"/>
  <c r="O44" i="10"/>
  <c r="K44" i="10"/>
  <c r="N44" i="10"/>
  <c r="L44" i="10"/>
  <c r="F44" i="10"/>
  <c r="B44" i="10"/>
  <c r="P44" i="10"/>
  <c r="I44" i="10"/>
  <c r="E44" i="10"/>
  <c r="D44" i="10"/>
  <c r="C44" i="10"/>
  <c r="H44" i="10"/>
  <c r="J44" i="10"/>
  <c r="G44" i="10"/>
  <c r="N5" i="10"/>
  <c r="J5" i="10"/>
  <c r="Q5" i="10"/>
  <c r="M5" i="10"/>
  <c r="L5" i="10"/>
  <c r="F5" i="10"/>
  <c r="B5" i="10"/>
  <c r="E5" i="10"/>
  <c r="P5" i="10"/>
  <c r="H5" i="10"/>
  <c r="K5" i="10"/>
  <c r="I5" i="10"/>
  <c r="D5" i="10"/>
  <c r="O5" i="10"/>
  <c r="C5" i="10"/>
  <c r="G5" i="10"/>
  <c r="A49" i="23"/>
  <c r="I5" i="9"/>
  <c r="E5" i="9"/>
  <c r="C5" i="9"/>
  <c r="B5" i="9"/>
  <c r="D5" i="9"/>
  <c r="A45" i="10"/>
  <c r="A6" i="9"/>
  <c r="F6" i="9" s="1"/>
  <c r="A6" i="10"/>
  <c r="G5" i="9"/>
  <c r="H5" i="9"/>
  <c r="J49" i="23" l="1"/>
  <c r="I49" i="23"/>
  <c r="H49" i="23"/>
  <c r="C49" i="23"/>
  <c r="B49" i="23"/>
  <c r="E49" i="23"/>
  <c r="G49" i="23"/>
  <c r="D49" i="23"/>
  <c r="J10" i="23"/>
  <c r="I10" i="23"/>
  <c r="H10" i="23"/>
  <c r="C10" i="23"/>
  <c r="G10" i="23"/>
  <c r="B10" i="23"/>
  <c r="E10" i="23"/>
  <c r="D10" i="23"/>
  <c r="A11" i="23"/>
  <c r="Q45" i="10"/>
  <c r="M45" i="10"/>
  <c r="O45" i="10"/>
  <c r="K45" i="10"/>
  <c r="N45" i="10"/>
  <c r="L45" i="10"/>
  <c r="J45" i="10"/>
  <c r="F45" i="10"/>
  <c r="B45" i="10"/>
  <c r="I45" i="10"/>
  <c r="E45" i="10"/>
  <c r="D45" i="10"/>
  <c r="H45" i="10"/>
  <c r="P45" i="10"/>
  <c r="C45" i="10"/>
  <c r="G45" i="10"/>
  <c r="A7" i="10"/>
  <c r="A8" i="10" s="1"/>
  <c r="N6" i="10"/>
  <c r="J6" i="10"/>
  <c r="Q6" i="10"/>
  <c r="M6" i="10"/>
  <c r="L6" i="10"/>
  <c r="F6" i="10"/>
  <c r="B6" i="10"/>
  <c r="E6" i="10"/>
  <c r="O6" i="10"/>
  <c r="K6" i="10"/>
  <c r="I6" i="10"/>
  <c r="P6" i="10"/>
  <c r="D6" i="10"/>
  <c r="H6" i="10"/>
  <c r="G6" i="10"/>
  <c r="C6" i="10"/>
  <c r="A50" i="23"/>
  <c r="G6" i="9"/>
  <c r="H6" i="9"/>
  <c r="A7" i="9"/>
  <c r="E7" i="9" s="1"/>
  <c r="I6" i="9"/>
  <c r="A46" i="10"/>
  <c r="D6" i="9"/>
  <c r="C6" i="9"/>
  <c r="B6" i="9"/>
  <c r="E6" i="9"/>
  <c r="J50" i="23" l="1"/>
  <c r="I50" i="23"/>
  <c r="H50" i="23"/>
  <c r="C50" i="23"/>
  <c r="B50" i="23"/>
  <c r="D50" i="23"/>
  <c r="G50" i="23"/>
  <c r="E50" i="23"/>
  <c r="J11" i="23"/>
  <c r="I11" i="23"/>
  <c r="H11" i="23"/>
  <c r="G11" i="23"/>
  <c r="C11" i="23"/>
  <c r="B11" i="23"/>
  <c r="E11" i="23"/>
  <c r="D11" i="23"/>
  <c r="A12" i="23"/>
  <c r="A47" i="10"/>
  <c r="A48" i="10" s="1"/>
  <c r="Q46" i="10"/>
  <c r="M46" i="10"/>
  <c r="O46" i="10"/>
  <c r="K46" i="10"/>
  <c r="N46" i="10"/>
  <c r="L46" i="10"/>
  <c r="F46" i="10"/>
  <c r="B46" i="10"/>
  <c r="P46" i="10"/>
  <c r="I46" i="10"/>
  <c r="E46" i="10"/>
  <c r="J46" i="10"/>
  <c r="D46" i="10"/>
  <c r="C46" i="10"/>
  <c r="H46" i="10"/>
  <c r="G46" i="10"/>
  <c r="N8" i="10"/>
  <c r="J8" i="10"/>
  <c r="Q8" i="10"/>
  <c r="M8" i="10"/>
  <c r="L8" i="10"/>
  <c r="F8" i="10"/>
  <c r="B8" i="10"/>
  <c r="E8" i="10"/>
  <c r="D8" i="10"/>
  <c r="K8" i="10"/>
  <c r="I8" i="10"/>
  <c r="P8" i="10"/>
  <c r="H8" i="10"/>
  <c r="O8" i="10"/>
  <c r="G8" i="10"/>
  <c r="C8" i="10"/>
  <c r="N7" i="10"/>
  <c r="J7" i="10"/>
  <c r="Q7" i="10"/>
  <c r="M7" i="10"/>
  <c r="L7" i="10"/>
  <c r="F7" i="10"/>
  <c r="B7" i="10"/>
  <c r="E7" i="10"/>
  <c r="P7" i="10"/>
  <c r="D7" i="10"/>
  <c r="K7" i="10"/>
  <c r="I7" i="10"/>
  <c r="H7" i="10"/>
  <c r="O7" i="10"/>
  <c r="C7" i="10"/>
  <c r="G7" i="10"/>
  <c r="G7" i="9"/>
  <c r="D7" i="9"/>
  <c r="H7" i="9"/>
  <c r="A51" i="23"/>
  <c r="B7" i="9"/>
  <c r="I7" i="9"/>
  <c r="C7" i="9"/>
  <c r="F7" i="9"/>
  <c r="A8" i="9"/>
  <c r="D8" i="9" s="1"/>
  <c r="A9" i="10"/>
  <c r="J51" i="23" l="1"/>
  <c r="I51" i="23"/>
  <c r="H51" i="23"/>
  <c r="C51" i="23"/>
  <c r="G51" i="23"/>
  <c r="B51" i="23"/>
  <c r="E51" i="23"/>
  <c r="D51" i="23"/>
  <c r="J12" i="23"/>
  <c r="I12" i="23"/>
  <c r="H12" i="23"/>
  <c r="C12" i="23"/>
  <c r="B12" i="23"/>
  <c r="E12" i="23"/>
  <c r="G12" i="23"/>
  <c r="D12" i="23"/>
  <c r="G8" i="9"/>
  <c r="A13" i="23"/>
  <c r="N9" i="10"/>
  <c r="J9" i="10"/>
  <c r="Q9" i="10"/>
  <c r="M9" i="10"/>
  <c r="L9" i="10"/>
  <c r="F9" i="10"/>
  <c r="B9" i="10"/>
  <c r="E9" i="10"/>
  <c r="H9" i="10"/>
  <c r="K9" i="10"/>
  <c r="I9" i="10"/>
  <c r="O9" i="10"/>
  <c r="P9" i="10"/>
  <c r="D9" i="10"/>
  <c r="C9" i="10"/>
  <c r="G9" i="10"/>
  <c r="Q48" i="10"/>
  <c r="M48" i="10"/>
  <c r="O48" i="10"/>
  <c r="K48" i="10"/>
  <c r="N48" i="10"/>
  <c r="L48" i="10"/>
  <c r="F48" i="10"/>
  <c r="B48" i="10"/>
  <c r="P48" i="10"/>
  <c r="I48" i="10"/>
  <c r="E48" i="10"/>
  <c r="D48" i="10"/>
  <c r="C48" i="10"/>
  <c r="H48" i="10"/>
  <c r="J48" i="10"/>
  <c r="G48" i="10"/>
  <c r="Q47" i="10"/>
  <c r="M47" i="10"/>
  <c r="O47" i="10"/>
  <c r="K47" i="10"/>
  <c r="N47" i="10"/>
  <c r="L47" i="10"/>
  <c r="J47" i="10"/>
  <c r="F47" i="10"/>
  <c r="B47" i="10"/>
  <c r="I47" i="10"/>
  <c r="E47" i="10"/>
  <c r="D47" i="10"/>
  <c r="H47" i="10"/>
  <c r="C47" i="10"/>
  <c r="P47" i="10"/>
  <c r="G47" i="10"/>
  <c r="A52" i="23"/>
  <c r="I8" i="9"/>
  <c r="C8" i="9"/>
  <c r="B8" i="9"/>
  <c r="H8" i="9"/>
  <c r="E8" i="9"/>
  <c r="F8" i="9"/>
  <c r="A9" i="9"/>
  <c r="C9" i="9" s="1"/>
  <c r="A10" i="10"/>
  <c r="A49" i="10"/>
  <c r="J52" i="23" l="1"/>
  <c r="I52" i="23"/>
  <c r="H52" i="23"/>
  <c r="G52" i="23"/>
  <c r="C52" i="23"/>
  <c r="B52" i="23"/>
  <c r="E52" i="23"/>
  <c r="D52" i="23"/>
  <c r="J13" i="23"/>
  <c r="I13" i="23"/>
  <c r="H13" i="23"/>
  <c r="C13" i="23"/>
  <c r="B13" i="23"/>
  <c r="G13" i="23"/>
  <c r="D13" i="23"/>
  <c r="E13" i="23"/>
  <c r="A14" i="23"/>
  <c r="Q49" i="10"/>
  <c r="M49" i="10"/>
  <c r="O49" i="10"/>
  <c r="K49" i="10"/>
  <c r="N49" i="10"/>
  <c r="L49" i="10"/>
  <c r="J49" i="10"/>
  <c r="F49" i="10"/>
  <c r="B49" i="10"/>
  <c r="I49" i="10"/>
  <c r="E49" i="10"/>
  <c r="D49" i="10"/>
  <c r="P49" i="10"/>
  <c r="C49" i="10"/>
  <c r="H49" i="10"/>
  <c r="G49" i="10"/>
  <c r="N10" i="10"/>
  <c r="J10" i="10"/>
  <c r="Q10" i="10"/>
  <c r="M10" i="10"/>
  <c r="L10" i="10"/>
  <c r="F10" i="10"/>
  <c r="B10" i="10"/>
  <c r="E10" i="10"/>
  <c r="P10" i="10"/>
  <c r="H10" i="10"/>
  <c r="O10" i="10"/>
  <c r="K10" i="10"/>
  <c r="I10" i="10"/>
  <c r="D10" i="10"/>
  <c r="G10" i="10"/>
  <c r="C10" i="10"/>
  <c r="A53" i="23"/>
  <c r="D9" i="9"/>
  <c r="F9" i="9"/>
  <c r="G9" i="9"/>
  <c r="A10" i="9"/>
  <c r="D10" i="9" s="1"/>
  <c r="E9" i="9"/>
  <c r="H9" i="9"/>
  <c r="B9" i="9"/>
  <c r="I9" i="9"/>
  <c r="A11" i="10"/>
  <c r="A50" i="10"/>
  <c r="J14" i="23" l="1"/>
  <c r="I14" i="23"/>
  <c r="H14" i="23"/>
  <c r="C14" i="23"/>
  <c r="G14" i="23"/>
  <c r="B14" i="23"/>
  <c r="E14" i="23"/>
  <c r="D14" i="23"/>
  <c r="J53" i="23"/>
  <c r="I53" i="23"/>
  <c r="H53" i="23"/>
  <c r="C53" i="23"/>
  <c r="B53" i="23"/>
  <c r="E53" i="23"/>
  <c r="G53" i="23"/>
  <c r="D53" i="23"/>
  <c r="A15" i="23"/>
  <c r="Q50" i="10"/>
  <c r="M50" i="10"/>
  <c r="O50" i="10"/>
  <c r="K50" i="10"/>
  <c r="N50" i="10"/>
  <c r="L50" i="10"/>
  <c r="F50" i="10"/>
  <c r="B50" i="10"/>
  <c r="P50" i="10"/>
  <c r="I50" i="10"/>
  <c r="E50" i="10"/>
  <c r="J50" i="10"/>
  <c r="D50" i="10"/>
  <c r="H50" i="10"/>
  <c r="C50" i="10"/>
  <c r="G50" i="10"/>
  <c r="N11" i="10"/>
  <c r="J11" i="10"/>
  <c r="Q11" i="10"/>
  <c r="M11" i="10"/>
  <c r="L11" i="10"/>
  <c r="F11" i="10"/>
  <c r="B11" i="10"/>
  <c r="E11" i="10"/>
  <c r="K11" i="10"/>
  <c r="I11" i="10"/>
  <c r="P11" i="10"/>
  <c r="D11" i="10"/>
  <c r="O11" i="10"/>
  <c r="H11" i="10"/>
  <c r="C11" i="10"/>
  <c r="G11" i="10"/>
  <c r="E10" i="9"/>
  <c r="I10" i="9"/>
  <c r="A11" i="9"/>
  <c r="B11" i="9" s="1"/>
  <c r="A54" i="23"/>
  <c r="B10" i="9"/>
  <c r="F10" i="9"/>
  <c r="C10" i="9"/>
  <c r="G10" i="9"/>
  <c r="H10" i="9"/>
  <c r="A51" i="10"/>
  <c r="A12" i="10"/>
  <c r="J54" i="23" l="1"/>
  <c r="I54" i="23"/>
  <c r="H54" i="23"/>
  <c r="C54" i="23"/>
  <c r="B54" i="23"/>
  <c r="G54" i="23"/>
  <c r="D54" i="23"/>
  <c r="E54" i="23"/>
  <c r="J15" i="23"/>
  <c r="I15" i="23"/>
  <c r="H15" i="23"/>
  <c r="G15" i="23"/>
  <c r="C15" i="23"/>
  <c r="B15" i="23"/>
  <c r="E15" i="23"/>
  <c r="D15" i="23"/>
  <c r="C11" i="9"/>
  <c r="E11" i="9"/>
  <c r="H11" i="9"/>
  <c r="F11" i="9"/>
  <c r="I11" i="9"/>
  <c r="D11" i="9"/>
  <c r="G11" i="9"/>
  <c r="A16" i="23"/>
  <c r="N12" i="10"/>
  <c r="J12" i="10"/>
  <c r="Q12" i="10"/>
  <c r="M12" i="10"/>
  <c r="L12" i="10"/>
  <c r="F12" i="10"/>
  <c r="B12" i="10"/>
  <c r="E12" i="10"/>
  <c r="D12" i="10"/>
  <c r="O12" i="10"/>
  <c r="K12" i="10"/>
  <c r="I12" i="10"/>
  <c r="H12" i="10"/>
  <c r="P12" i="10"/>
  <c r="G12" i="10"/>
  <c r="C12" i="10"/>
  <c r="Q51" i="10"/>
  <c r="M51" i="10"/>
  <c r="O51" i="10"/>
  <c r="K51" i="10"/>
  <c r="N51" i="10"/>
  <c r="L51" i="10"/>
  <c r="J51" i="10"/>
  <c r="F51" i="10"/>
  <c r="B51" i="10"/>
  <c r="I51" i="10"/>
  <c r="E51" i="10"/>
  <c r="D51" i="10"/>
  <c r="P51" i="10"/>
  <c r="C51" i="10"/>
  <c r="H51" i="10"/>
  <c r="G51" i="10"/>
  <c r="A12" i="9"/>
  <c r="G12" i="9" s="1"/>
  <c r="A55" i="23"/>
  <c r="A52" i="10"/>
  <c r="A13" i="10"/>
  <c r="H12" i="9"/>
  <c r="J16" i="23" l="1"/>
  <c r="I16" i="23"/>
  <c r="H16" i="23"/>
  <c r="C16" i="23"/>
  <c r="B16" i="23"/>
  <c r="E16" i="23"/>
  <c r="G16" i="23"/>
  <c r="D16" i="23"/>
  <c r="J55" i="23"/>
  <c r="I55" i="23"/>
  <c r="H55" i="23"/>
  <c r="C55" i="23"/>
  <c r="G55" i="23"/>
  <c r="B55" i="23"/>
  <c r="E55" i="23"/>
  <c r="D55" i="23"/>
  <c r="I12" i="9"/>
  <c r="A17" i="23"/>
  <c r="Q52" i="10"/>
  <c r="M52" i="10"/>
  <c r="O52" i="10"/>
  <c r="K52" i="10"/>
  <c r="N52" i="10"/>
  <c r="L52" i="10"/>
  <c r="F52" i="10"/>
  <c r="B52" i="10"/>
  <c r="P52" i="10"/>
  <c r="I52" i="10"/>
  <c r="E52" i="10"/>
  <c r="D52" i="10"/>
  <c r="H52" i="10"/>
  <c r="C52" i="10"/>
  <c r="J52" i="10"/>
  <c r="G52" i="10"/>
  <c r="N13" i="10"/>
  <c r="J13" i="10"/>
  <c r="Q13" i="10"/>
  <c r="M13" i="10"/>
  <c r="L13" i="10"/>
  <c r="F13" i="10"/>
  <c r="B13" i="10"/>
  <c r="E13" i="10"/>
  <c r="D13" i="10"/>
  <c r="K13" i="10"/>
  <c r="I13" i="10"/>
  <c r="P13" i="10"/>
  <c r="H13" i="10"/>
  <c r="O13" i="10"/>
  <c r="C13" i="10"/>
  <c r="G13" i="10"/>
  <c r="E12" i="9"/>
  <c r="D12" i="9"/>
  <c r="A13" i="9"/>
  <c r="A14" i="9" s="1"/>
  <c r="B12" i="9"/>
  <c r="C12" i="9"/>
  <c r="F12" i="9"/>
  <c r="A56" i="23"/>
  <c r="A14" i="10"/>
  <c r="A53" i="10"/>
  <c r="J56" i="23" l="1"/>
  <c r="I56" i="23"/>
  <c r="H56" i="23"/>
  <c r="G56" i="23"/>
  <c r="C56" i="23"/>
  <c r="B56" i="23"/>
  <c r="E56" i="23"/>
  <c r="D56" i="23"/>
  <c r="J17" i="23"/>
  <c r="I17" i="23"/>
  <c r="H17" i="23"/>
  <c r="C17" i="23"/>
  <c r="B17" i="23"/>
  <c r="D17" i="23"/>
  <c r="G17" i="23"/>
  <c r="E17" i="23"/>
  <c r="F13" i="9"/>
  <c r="C13" i="9"/>
  <c r="G13" i="9"/>
  <c r="B13" i="9"/>
  <c r="E13" i="9"/>
  <c r="D13" i="9"/>
  <c r="A18" i="23"/>
  <c r="Q53" i="10"/>
  <c r="M53" i="10"/>
  <c r="O53" i="10"/>
  <c r="K53" i="10"/>
  <c r="N53" i="10"/>
  <c r="L53" i="10"/>
  <c r="J53" i="10"/>
  <c r="F53" i="10"/>
  <c r="B53" i="10"/>
  <c r="I53" i="10"/>
  <c r="E53" i="10"/>
  <c r="D53" i="10"/>
  <c r="P53" i="10"/>
  <c r="C53" i="10"/>
  <c r="H53" i="10"/>
  <c r="G53" i="10"/>
  <c r="N14" i="10"/>
  <c r="J14" i="10"/>
  <c r="Q14" i="10"/>
  <c r="M14" i="10"/>
  <c r="L14" i="10"/>
  <c r="F14" i="10"/>
  <c r="B14" i="10"/>
  <c r="E14" i="10"/>
  <c r="H14" i="10"/>
  <c r="K14" i="10"/>
  <c r="I14" i="10"/>
  <c r="D14" i="10"/>
  <c r="O14" i="10"/>
  <c r="P14" i="10"/>
  <c r="G14" i="10"/>
  <c r="C14" i="10"/>
  <c r="H13" i="9"/>
  <c r="I13" i="9"/>
  <c r="A57" i="23"/>
  <c r="C14" i="9"/>
  <c r="B14" i="9"/>
  <c r="E14" i="9"/>
  <c r="D14" i="9"/>
  <c r="A15" i="10"/>
  <c r="A54" i="10"/>
  <c r="A15" i="9"/>
  <c r="I14" i="9"/>
  <c r="H14" i="9"/>
  <c r="G14" i="9"/>
  <c r="F14" i="9"/>
  <c r="J18" i="23" l="1"/>
  <c r="I18" i="23"/>
  <c r="H18" i="23"/>
  <c r="C18" i="23"/>
  <c r="G18" i="23"/>
  <c r="B18" i="23"/>
  <c r="E18" i="23"/>
  <c r="D18" i="23"/>
  <c r="J57" i="23"/>
  <c r="I57" i="23"/>
  <c r="H57" i="23"/>
  <c r="C57" i="23"/>
  <c r="B57" i="23"/>
  <c r="E57" i="23"/>
  <c r="D57" i="23"/>
  <c r="G57" i="23"/>
  <c r="A19" i="23"/>
  <c r="Q54" i="10"/>
  <c r="M54" i="10"/>
  <c r="O54" i="10"/>
  <c r="K54" i="10"/>
  <c r="N54" i="10"/>
  <c r="L54" i="10"/>
  <c r="F54" i="10"/>
  <c r="B54" i="10"/>
  <c r="P54" i="10"/>
  <c r="I54" i="10"/>
  <c r="E54" i="10"/>
  <c r="J54" i="10"/>
  <c r="D54" i="10"/>
  <c r="H54" i="10"/>
  <c r="C54" i="10"/>
  <c r="G54" i="10"/>
  <c r="N15" i="10"/>
  <c r="J15" i="10"/>
  <c r="Q15" i="10"/>
  <c r="P15" i="10"/>
  <c r="K15" i="10"/>
  <c r="O15" i="10"/>
  <c r="M15" i="10"/>
  <c r="F15" i="10"/>
  <c r="B15" i="10"/>
  <c r="E15" i="10"/>
  <c r="L15" i="10"/>
  <c r="I15" i="10"/>
  <c r="D15" i="10"/>
  <c r="H15" i="10"/>
  <c r="C15" i="10"/>
  <c r="G15" i="10"/>
  <c r="A58" i="23"/>
  <c r="D15" i="9"/>
  <c r="C15" i="9"/>
  <c r="B15" i="9"/>
  <c r="E15" i="9"/>
  <c r="A55" i="10"/>
  <c r="A16" i="10"/>
  <c r="A16" i="9"/>
  <c r="I15" i="9"/>
  <c r="H15" i="9"/>
  <c r="G15" i="9"/>
  <c r="F15" i="9"/>
  <c r="J19" i="23" l="1"/>
  <c r="I19" i="23"/>
  <c r="H19" i="23"/>
  <c r="G19" i="23"/>
  <c r="C19" i="23"/>
  <c r="B19" i="23"/>
  <c r="E19" i="23"/>
  <c r="D19" i="23"/>
  <c r="J58" i="23"/>
  <c r="I58" i="23"/>
  <c r="H58" i="23"/>
  <c r="C58" i="23"/>
  <c r="B58" i="23"/>
  <c r="G58" i="23"/>
  <c r="D58" i="23"/>
  <c r="E58" i="23"/>
  <c r="A20" i="23"/>
  <c r="N16" i="10"/>
  <c r="J16" i="10"/>
  <c r="Q16" i="10"/>
  <c r="M16" i="10"/>
  <c r="P16" i="10"/>
  <c r="O16" i="10"/>
  <c r="F16" i="10"/>
  <c r="B16" i="10"/>
  <c r="E16" i="10"/>
  <c r="D16" i="10"/>
  <c r="K16" i="10"/>
  <c r="I16" i="10"/>
  <c r="H16" i="10"/>
  <c r="L16" i="10"/>
  <c r="G16" i="10"/>
  <c r="C16" i="10"/>
  <c r="Q55" i="10"/>
  <c r="M55" i="10"/>
  <c r="O55" i="10"/>
  <c r="K55" i="10"/>
  <c r="N55" i="10"/>
  <c r="L55" i="10"/>
  <c r="J55" i="10"/>
  <c r="F55" i="10"/>
  <c r="B55" i="10"/>
  <c r="I55" i="10"/>
  <c r="E55" i="10"/>
  <c r="D55" i="10"/>
  <c r="C55" i="10"/>
  <c r="H55" i="10"/>
  <c r="P55" i="10"/>
  <c r="G55" i="10"/>
  <c r="A59" i="23"/>
  <c r="D16" i="9"/>
  <c r="C16" i="9"/>
  <c r="B16" i="9"/>
  <c r="E16" i="9"/>
  <c r="A56" i="10"/>
  <c r="A17" i="10"/>
  <c r="A17" i="9"/>
  <c r="I16" i="9"/>
  <c r="H16" i="9"/>
  <c r="G16" i="9"/>
  <c r="F16" i="9"/>
  <c r="J20" i="23" l="1"/>
  <c r="I20" i="23"/>
  <c r="H20" i="23"/>
  <c r="C20" i="23"/>
  <c r="B20" i="23"/>
  <c r="E20" i="23"/>
  <c r="G20" i="23"/>
  <c r="D20" i="23"/>
  <c r="J59" i="23"/>
  <c r="I59" i="23"/>
  <c r="H59" i="23"/>
  <c r="C59" i="23"/>
  <c r="G59" i="23"/>
  <c r="B59" i="23"/>
  <c r="E59" i="23"/>
  <c r="D59" i="23"/>
  <c r="A21" i="23"/>
  <c r="Q56" i="10"/>
  <c r="M56" i="10"/>
  <c r="O56" i="10"/>
  <c r="K56" i="10"/>
  <c r="N56" i="10"/>
  <c r="L56" i="10"/>
  <c r="F56" i="10"/>
  <c r="B56" i="10"/>
  <c r="P56" i="10"/>
  <c r="I56" i="10"/>
  <c r="E56" i="10"/>
  <c r="D56" i="10"/>
  <c r="H56" i="10"/>
  <c r="C56" i="10"/>
  <c r="J56" i="10"/>
  <c r="G56" i="10"/>
  <c r="N17" i="10"/>
  <c r="J17" i="10"/>
  <c r="Q17" i="10"/>
  <c r="M17" i="10"/>
  <c r="P17" i="10"/>
  <c r="O17" i="10"/>
  <c r="L17" i="10"/>
  <c r="F17" i="10"/>
  <c r="B17" i="10"/>
  <c r="E17" i="10"/>
  <c r="D17" i="10"/>
  <c r="K17" i="10"/>
  <c r="I17" i="10"/>
  <c r="H17" i="10"/>
  <c r="C17" i="10"/>
  <c r="G17" i="10"/>
  <c r="A60" i="23"/>
  <c r="E17" i="9"/>
  <c r="C17" i="9"/>
  <c r="D17" i="9"/>
  <c r="B17" i="9"/>
  <c r="A18" i="10"/>
  <c r="A57" i="10"/>
  <c r="A18" i="9"/>
  <c r="I17" i="9"/>
  <c r="H17" i="9"/>
  <c r="G17" i="9"/>
  <c r="F17" i="9"/>
  <c r="J60" i="23" l="1"/>
  <c r="I60" i="23"/>
  <c r="H60" i="23"/>
  <c r="G60" i="23"/>
  <c r="C60" i="23"/>
  <c r="B60" i="23"/>
  <c r="E60" i="23"/>
  <c r="D60" i="23"/>
  <c r="J21" i="23"/>
  <c r="I21" i="23"/>
  <c r="H21" i="23"/>
  <c r="C21" i="23"/>
  <c r="B21" i="23"/>
  <c r="G21" i="23"/>
  <c r="D21" i="23"/>
  <c r="E21" i="23"/>
  <c r="A22" i="23"/>
  <c r="N18" i="10"/>
  <c r="J18" i="10"/>
  <c r="Q18" i="10"/>
  <c r="M18" i="10"/>
  <c r="P18" i="10"/>
  <c r="O18" i="10"/>
  <c r="F18" i="10"/>
  <c r="B18" i="10"/>
  <c r="E18" i="10"/>
  <c r="H18" i="10"/>
  <c r="I18" i="10"/>
  <c r="L18" i="10"/>
  <c r="D18" i="10"/>
  <c r="K18" i="10"/>
  <c r="G18" i="10"/>
  <c r="C18" i="10"/>
  <c r="Q57" i="10"/>
  <c r="M57" i="10"/>
  <c r="O57" i="10"/>
  <c r="K57" i="10"/>
  <c r="N57" i="10"/>
  <c r="L57" i="10"/>
  <c r="J57" i="10"/>
  <c r="F57" i="10"/>
  <c r="B57" i="10"/>
  <c r="I57" i="10"/>
  <c r="E57" i="10"/>
  <c r="D57" i="10"/>
  <c r="P57" i="10"/>
  <c r="C57" i="10"/>
  <c r="H57" i="10"/>
  <c r="G57" i="10"/>
  <c r="A61" i="23"/>
  <c r="D18" i="9"/>
  <c r="C18" i="9"/>
  <c r="B18" i="9"/>
  <c r="E18" i="9"/>
  <c r="A19" i="10"/>
  <c r="A58" i="10"/>
  <c r="A19" i="9"/>
  <c r="I18" i="9"/>
  <c r="H18" i="9"/>
  <c r="G18" i="9"/>
  <c r="F18" i="9"/>
  <c r="J22" i="23" l="1"/>
  <c r="I22" i="23"/>
  <c r="H22" i="23"/>
  <c r="C22" i="23"/>
  <c r="G22" i="23"/>
  <c r="B22" i="23"/>
  <c r="E22" i="23"/>
  <c r="D22" i="23"/>
  <c r="J61" i="23"/>
  <c r="I61" i="23"/>
  <c r="H61" i="23"/>
  <c r="C61" i="23"/>
  <c r="B61" i="23"/>
  <c r="E61" i="23"/>
  <c r="G61" i="23"/>
  <c r="D61" i="23"/>
  <c r="A23" i="23"/>
  <c r="Q58" i="10"/>
  <c r="M58" i="10"/>
  <c r="O58" i="10"/>
  <c r="K58" i="10"/>
  <c r="N58" i="10"/>
  <c r="L58" i="10"/>
  <c r="F58" i="10"/>
  <c r="B58" i="10"/>
  <c r="P58" i="10"/>
  <c r="I58" i="10"/>
  <c r="E58" i="10"/>
  <c r="J58" i="10"/>
  <c r="D58" i="10"/>
  <c r="C58" i="10"/>
  <c r="H58" i="10"/>
  <c r="G58" i="10"/>
  <c r="N19" i="10"/>
  <c r="J19" i="10"/>
  <c r="Q19" i="10"/>
  <c r="M19" i="10"/>
  <c r="P19" i="10"/>
  <c r="O19" i="10"/>
  <c r="L19" i="10"/>
  <c r="F19" i="10"/>
  <c r="B19" i="10"/>
  <c r="E19" i="10"/>
  <c r="K19" i="10"/>
  <c r="I19" i="10"/>
  <c r="D19" i="10"/>
  <c r="H19" i="10"/>
  <c r="C19" i="10"/>
  <c r="G19" i="10"/>
  <c r="A62" i="23"/>
  <c r="E19" i="9"/>
  <c r="B19" i="9"/>
  <c r="D19" i="9"/>
  <c r="C19" i="9"/>
  <c r="A20" i="10"/>
  <c r="A59" i="10"/>
  <c r="A20" i="9"/>
  <c r="I19" i="9"/>
  <c r="H19" i="9"/>
  <c r="G19" i="9"/>
  <c r="F19" i="9"/>
  <c r="J62" i="23" l="1"/>
  <c r="I62" i="23"/>
  <c r="H62" i="23"/>
  <c r="C62" i="23"/>
  <c r="B62" i="23"/>
  <c r="G62" i="23"/>
  <c r="D62" i="23"/>
  <c r="E62" i="23"/>
  <c r="J23" i="23"/>
  <c r="I23" i="23"/>
  <c r="H23" i="23"/>
  <c r="G23" i="23"/>
  <c r="C23" i="23"/>
  <c r="B23" i="23"/>
  <c r="E23" i="23"/>
  <c r="D23" i="23"/>
  <c r="A24" i="23"/>
  <c r="N20" i="10"/>
  <c r="J20" i="10"/>
  <c r="Q20" i="10"/>
  <c r="M20" i="10"/>
  <c r="P20" i="10"/>
  <c r="O20" i="10"/>
  <c r="F20" i="10"/>
  <c r="B20" i="10"/>
  <c r="E20" i="10"/>
  <c r="H20" i="10"/>
  <c r="I20" i="10"/>
  <c r="D20" i="10"/>
  <c r="K20" i="10"/>
  <c r="L20" i="10"/>
  <c r="G20" i="10"/>
  <c r="C20" i="10"/>
  <c r="Q59" i="10"/>
  <c r="M59" i="10"/>
  <c r="O59" i="10"/>
  <c r="K59" i="10"/>
  <c r="N59" i="10"/>
  <c r="L59" i="10"/>
  <c r="J59" i="10"/>
  <c r="F59" i="10"/>
  <c r="B59" i="10"/>
  <c r="I59" i="10"/>
  <c r="E59" i="10"/>
  <c r="D59" i="10"/>
  <c r="H59" i="10"/>
  <c r="P59" i="10"/>
  <c r="C59" i="10"/>
  <c r="G59" i="10"/>
  <c r="A63" i="23"/>
  <c r="D20" i="9"/>
  <c r="E20" i="9"/>
  <c r="B20" i="9"/>
  <c r="C20" i="9"/>
  <c r="A60" i="10"/>
  <c r="A21" i="10"/>
  <c r="A21" i="9"/>
  <c r="I20" i="9"/>
  <c r="H20" i="9"/>
  <c r="G20" i="9"/>
  <c r="F20" i="9"/>
  <c r="J24" i="23" l="1"/>
  <c r="I24" i="23"/>
  <c r="H24" i="23"/>
  <c r="C24" i="23"/>
  <c r="B24" i="23"/>
  <c r="E24" i="23"/>
  <c r="D24" i="23"/>
  <c r="G24" i="23"/>
  <c r="J63" i="23"/>
  <c r="I63" i="23"/>
  <c r="H63" i="23"/>
  <c r="C63" i="23"/>
  <c r="G63" i="23"/>
  <c r="B63" i="23"/>
  <c r="E63" i="23"/>
  <c r="D63" i="23"/>
  <c r="A25" i="23"/>
  <c r="N21" i="10"/>
  <c r="J21" i="10"/>
  <c r="Q21" i="10"/>
  <c r="M21" i="10"/>
  <c r="P21" i="10"/>
  <c r="O21" i="10"/>
  <c r="L21" i="10"/>
  <c r="F21" i="10"/>
  <c r="B21" i="10"/>
  <c r="E21" i="10"/>
  <c r="K21" i="10"/>
  <c r="I21" i="10"/>
  <c r="H21" i="10"/>
  <c r="D21" i="10"/>
  <c r="C21" i="10"/>
  <c r="G21" i="10"/>
  <c r="Q60" i="10"/>
  <c r="M60" i="10"/>
  <c r="O60" i="10"/>
  <c r="K60" i="10"/>
  <c r="N60" i="10"/>
  <c r="L60" i="10"/>
  <c r="F60" i="10"/>
  <c r="B60" i="10"/>
  <c r="P60" i="10"/>
  <c r="I60" i="10"/>
  <c r="E60" i="10"/>
  <c r="D60" i="10"/>
  <c r="C60" i="10"/>
  <c r="H60" i="10"/>
  <c r="J60" i="10"/>
  <c r="G60" i="10"/>
  <c r="A64" i="23"/>
  <c r="D21" i="9"/>
  <c r="C21" i="9"/>
  <c r="B21" i="9"/>
  <c r="E21" i="9"/>
  <c r="A22" i="10"/>
  <c r="A61" i="10"/>
  <c r="A22" i="9"/>
  <c r="I21" i="9"/>
  <c r="H21" i="9"/>
  <c r="G21" i="9"/>
  <c r="F21" i="9"/>
  <c r="J25" i="23" l="1"/>
  <c r="I25" i="23"/>
  <c r="H25" i="23"/>
  <c r="C25" i="23"/>
  <c r="B25" i="23"/>
  <c r="G25" i="23"/>
  <c r="E25" i="23"/>
  <c r="D25" i="23"/>
  <c r="J64" i="23"/>
  <c r="I64" i="23"/>
  <c r="H64" i="23"/>
  <c r="G64" i="23"/>
  <c r="C64" i="23"/>
  <c r="B64" i="23"/>
  <c r="E64" i="23"/>
  <c r="D64" i="23"/>
  <c r="A26" i="23"/>
  <c r="Q61" i="10"/>
  <c r="M61" i="10"/>
  <c r="O61" i="10"/>
  <c r="K61" i="10"/>
  <c r="N61" i="10"/>
  <c r="L61" i="10"/>
  <c r="J61" i="10"/>
  <c r="F61" i="10"/>
  <c r="B61" i="10"/>
  <c r="I61" i="10"/>
  <c r="E61" i="10"/>
  <c r="D61" i="10"/>
  <c r="H61" i="10"/>
  <c r="P61" i="10"/>
  <c r="C61" i="10"/>
  <c r="G61" i="10"/>
  <c r="N22" i="10"/>
  <c r="J22" i="10"/>
  <c r="Q22" i="10"/>
  <c r="M22" i="10"/>
  <c r="P22" i="10"/>
  <c r="O22" i="10"/>
  <c r="F22" i="10"/>
  <c r="B22" i="10"/>
  <c r="E22" i="10"/>
  <c r="L22" i="10"/>
  <c r="D22" i="10"/>
  <c r="K22" i="10"/>
  <c r="I22" i="10"/>
  <c r="H22" i="10"/>
  <c r="G22" i="10"/>
  <c r="C22" i="10"/>
  <c r="A65" i="23"/>
  <c r="D22" i="9"/>
  <c r="C22" i="9"/>
  <c r="B22" i="9"/>
  <c r="E22" i="9"/>
  <c r="A62" i="10"/>
  <c r="A23" i="10"/>
  <c r="A23" i="9"/>
  <c r="I22" i="9"/>
  <c r="H22" i="9"/>
  <c r="G22" i="9"/>
  <c r="F22" i="9"/>
  <c r="J26" i="23" l="1"/>
  <c r="I26" i="23"/>
  <c r="H26" i="23"/>
  <c r="C26" i="23"/>
  <c r="G26" i="23"/>
  <c r="B26" i="23"/>
  <c r="E26" i="23"/>
  <c r="D26" i="23"/>
  <c r="J65" i="23"/>
  <c r="I65" i="23"/>
  <c r="H65" i="23"/>
  <c r="C65" i="23"/>
  <c r="B65" i="23"/>
  <c r="E65" i="23"/>
  <c r="G65" i="23"/>
  <c r="D65" i="23"/>
  <c r="A27" i="23"/>
  <c r="N23" i="10"/>
  <c r="J23" i="10"/>
  <c r="Q23" i="10"/>
  <c r="M23" i="10"/>
  <c r="P23" i="10"/>
  <c r="O23" i="10"/>
  <c r="L23" i="10"/>
  <c r="F23" i="10"/>
  <c r="B23" i="10"/>
  <c r="E23" i="10"/>
  <c r="D23" i="10"/>
  <c r="K23" i="10"/>
  <c r="I23" i="10"/>
  <c r="H23" i="10"/>
  <c r="C23" i="10"/>
  <c r="G23" i="10"/>
  <c r="Q62" i="10"/>
  <c r="M62" i="10"/>
  <c r="O62" i="10"/>
  <c r="K62" i="10"/>
  <c r="N62" i="10"/>
  <c r="L62" i="10"/>
  <c r="F62" i="10"/>
  <c r="B62" i="10"/>
  <c r="P62" i="10"/>
  <c r="I62" i="10"/>
  <c r="E62" i="10"/>
  <c r="J62" i="10"/>
  <c r="D62" i="10"/>
  <c r="C62" i="10"/>
  <c r="H62" i="10"/>
  <c r="G62" i="10"/>
  <c r="A66" i="23"/>
  <c r="D23" i="9"/>
  <c r="E23" i="9"/>
  <c r="B23" i="9"/>
  <c r="C23" i="9"/>
  <c r="A24" i="10"/>
  <c r="A63" i="10"/>
  <c r="A24" i="9"/>
  <c r="I23" i="9"/>
  <c r="H23" i="9"/>
  <c r="G23" i="9"/>
  <c r="F23" i="9"/>
  <c r="J27" i="23" l="1"/>
  <c r="I27" i="23"/>
  <c r="H27" i="23"/>
  <c r="G27" i="23"/>
  <c r="C27" i="23"/>
  <c r="B27" i="23"/>
  <c r="E27" i="23"/>
  <c r="D27" i="23"/>
  <c r="J66" i="23"/>
  <c r="I66" i="23"/>
  <c r="H66" i="23"/>
  <c r="C66" i="23"/>
  <c r="B66" i="23"/>
  <c r="D66" i="23"/>
  <c r="G66" i="23"/>
  <c r="E66" i="23"/>
  <c r="A28" i="23"/>
  <c r="Q63" i="10"/>
  <c r="M63" i="10"/>
  <c r="O63" i="10"/>
  <c r="K63" i="10"/>
  <c r="N63" i="10"/>
  <c r="L63" i="10"/>
  <c r="J63" i="10"/>
  <c r="F63" i="10"/>
  <c r="B63" i="10"/>
  <c r="I63" i="10"/>
  <c r="E63" i="10"/>
  <c r="D63" i="10"/>
  <c r="H63" i="10"/>
  <c r="C63" i="10"/>
  <c r="P63" i="10"/>
  <c r="G63" i="10"/>
  <c r="N24" i="10"/>
  <c r="J24" i="10"/>
  <c r="Q24" i="10"/>
  <c r="M24" i="10"/>
  <c r="P24" i="10"/>
  <c r="O24" i="10"/>
  <c r="F24" i="10"/>
  <c r="B24" i="10"/>
  <c r="E24" i="10"/>
  <c r="H24" i="10"/>
  <c r="I24" i="10"/>
  <c r="D24" i="10"/>
  <c r="K24" i="10"/>
  <c r="L24" i="10"/>
  <c r="G24" i="10"/>
  <c r="C24" i="10"/>
  <c r="A67" i="23"/>
  <c r="D24" i="9"/>
  <c r="C24" i="9"/>
  <c r="B24" i="9"/>
  <c r="E24" i="9"/>
  <c r="A64" i="10"/>
  <c r="A25" i="10"/>
  <c r="A25" i="9"/>
  <c r="G24" i="9"/>
  <c r="F24" i="9"/>
  <c r="I24" i="9"/>
  <c r="H24" i="9"/>
  <c r="J28" i="23" l="1"/>
  <c r="I28" i="23"/>
  <c r="H28" i="23"/>
  <c r="C28" i="23"/>
  <c r="B28" i="23"/>
  <c r="E28" i="23"/>
  <c r="G28" i="23"/>
  <c r="D28" i="23"/>
  <c r="J67" i="23"/>
  <c r="I67" i="23"/>
  <c r="H67" i="23"/>
  <c r="C67" i="23"/>
  <c r="G67" i="23"/>
  <c r="B67" i="23"/>
  <c r="E67" i="23"/>
  <c r="D67" i="23"/>
  <c r="A29" i="23"/>
  <c r="N25" i="10"/>
  <c r="J25" i="10"/>
  <c r="Q25" i="10"/>
  <c r="M25" i="10"/>
  <c r="P25" i="10"/>
  <c r="O25" i="10"/>
  <c r="L25" i="10"/>
  <c r="F25" i="10"/>
  <c r="B25" i="10"/>
  <c r="E25" i="10"/>
  <c r="H25" i="10"/>
  <c r="K25" i="10"/>
  <c r="I25" i="10"/>
  <c r="D25" i="10"/>
  <c r="C25" i="10"/>
  <c r="G25" i="10"/>
  <c r="Q64" i="10"/>
  <c r="M64" i="10"/>
  <c r="O64" i="10"/>
  <c r="K64" i="10"/>
  <c r="N64" i="10"/>
  <c r="L64" i="10"/>
  <c r="F64" i="10"/>
  <c r="B64" i="10"/>
  <c r="P64" i="10"/>
  <c r="I64" i="10"/>
  <c r="E64" i="10"/>
  <c r="D64" i="10"/>
  <c r="C64" i="10"/>
  <c r="J64" i="10"/>
  <c r="H64" i="10"/>
  <c r="G64" i="10"/>
  <c r="A68" i="23"/>
  <c r="D25" i="9"/>
  <c r="C25" i="9"/>
  <c r="B25" i="9"/>
  <c r="E25" i="9"/>
  <c r="A26" i="10"/>
  <c r="A65" i="10"/>
  <c r="A26" i="9"/>
  <c r="G25" i="9"/>
  <c r="F25" i="9"/>
  <c r="I25" i="9"/>
  <c r="H25" i="9"/>
  <c r="J29" i="23" l="1"/>
  <c r="I29" i="23"/>
  <c r="H29" i="23"/>
  <c r="C29" i="23"/>
  <c r="B29" i="23"/>
  <c r="G29" i="23"/>
  <c r="D29" i="23"/>
  <c r="E29" i="23"/>
  <c r="J68" i="23"/>
  <c r="I68" i="23"/>
  <c r="H68" i="23"/>
  <c r="G68" i="23"/>
  <c r="C68" i="23"/>
  <c r="B68" i="23"/>
  <c r="E68" i="23"/>
  <c r="D68" i="23"/>
  <c r="A30" i="23"/>
  <c r="N26" i="10"/>
  <c r="J26" i="10"/>
  <c r="Q26" i="10"/>
  <c r="M26" i="10"/>
  <c r="P26" i="10"/>
  <c r="O26" i="10"/>
  <c r="F26" i="10"/>
  <c r="B26" i="10"/>
  <c r="E26" i="10"/>
  <c r="H26" i="10"/>
  <c r="I26" i="10"/>
  <c r="D26" i="10"/>
  <c r="L26" i="10"/>
  <c r="K26" i="10"/>
  <c r="G26" i="10"/>
  <c r="C26" i="10"/>
  <c r="Q65" i="10"/>
  <c r="M65" i="10"/>
  <c r="O65" i="10"/>
  <c r="K65" i="10"/>
  <c r="N65" i="10"/>
  <c r="L65" i="10"/>
  <c r="J65" i="10"/>
  <c r="F65" i="10"/>
  <c r="B65" i="10"/>
  <c r="I65" i="10"/>
  <c r="E65" i="10"/>
  <c r="D65" i="10"/>
  <c r="P65" i="10"/>
  <c r="C65" i="10"/>
  <c r="H65" i="10"/>
  <c r="G65" i="10"/>
  <c r="A69" i="23"/>
  <c r="C26" i="9"/>
  <c r="B26" i="9"/>
  <c r="D26" i="9"/>
  <c r="E26" i="9"/>
  <c r="A27" i="10"/>
  <c r="A66" i="10"/>
  <c r="A27" i="9"/>
  <c r="G26" i="9"/>
  <c r="F26" i="9"/>
  <c r="I26" i="9"/>
  <c r="H26" i="9"/>
  <c r="J30" i="23" l="1"/>
  <c r="I30" i="23"/>
  <c r="H30" i="23"/>
  <c r="C30" i="23"/>
  <c r="G30" i="23"/>
  <c r="B30" i="23"/>
  <c r="E30" i="23"/>
  <c r="D30" i="23"/>
  <c r="J69" i="23"/>
  <c r="I69" i="23"/>
  <c r="H69" i="23"/>
  <c r="C69" i="23"/>
  <c r="B69" i="23"/>
  <c r="E69" i="23"/>
  <c r="G69" i="23"/>
  <c r="D69" i="23"/>
  <c r="A31" i="23"/>
  <c r="Q66" i="10"/>
  <c r="M66" i="10"/>
  <c r="O66" i="10"/>
  <c r="K66" i="10"/>
  <c r="N66" i="10"/>
  <c r="L66" i="10"/>
  <c r="F66" i="10"/>
  <c r="B66" i="10"/>
  <c r="P66" i="10"/>
  <c r="I66" i="10"/>
  <c r="E66" i="10"/>
  <c r="J66" i="10"/>
  <c r="D66" i="10"/>
  <c r="H66" i="10"/>
  <c r="C66" i="10"/>
  <c r="G66" i="10"/>
  <c r="N27" i="10"/>
  <c r="J27" i="10"/>
  <c r="Q27" i="10"/>
  <c r="M27" i="10"/>
  <c r="P27" i="10"/>
  <c r="O27" i="10"/>
  <c r="L27" i="10"/>
  <c r="F27" i="10"/>
  <c r="B27" i="10"/>
  <c r="E27" i="10"/>
  <c r="K27" i="10"/>
  <c r="I27" i="10"/>
  <c r="H27" i="10"/>
  <c r="D27" i="10"/>
  <c r="C27" i="10"/>
  <c r="G27" i="10"/>
  <c r="A70" i="23"/>
  <c r="D27" i="9"/>
  <c r="C27" i="9"/>
  <c r="B27" i="9"/>
  <c r="E27" i="9"/>
  <c r="A28" i="10"/>
  <c r="A67" i="10"/>
  <c r="A28" i="9"/>
  <c r="G27" i="9"/>
  <c r="F27" i="9"/>
  <c r="I27" i="9"/>
  <c r="H27" i="9"/>
  <c r="J31" i="23" l="1"/>
  <c r="I31" i="23"/>
  <c r="H31" i="23"/>
  <c r="G31" i="23"/>
  <c r="C31" i="23"/>
  <c r="B31" i="23"/>
  <c r="E31" i="23"/>
  <c r="D31" i="23"/>
  <c r="J70" i="23"/>
  <c r="I70" i="23"/>
  <c r="H70" i="23"/>
  <c r="C70" i="23"/>
  <c r="B70" i="23"/>
  <c r="G70" i="23"/>
  <c r="D70" i="23"/>
  <c r="E70" i="23"/>
  <c r="A32" i="23"/>
  <c r="N28" i="10"/>
  <c r="J28" i="10"/>
  <c r="Q28" i="10"/>
  <c r="M28" i="10"/>
  <c r="P28" i="10"/>
  <c r="O28" i="10"/>
  <c r="I28" i="10"/>
  <c r="F28" i="10"/>
  <c r="B28" i="10"/>
  <c r="E28" i="10"/>
  <c r="H28" i="10"/>
  <c r="K28" i="10"/>
  <c r="D28" i="10"/>
  <c r="L28" i="10"/>
  <c r="G28" i="10"/>
  <c r="C28" i="10"/>
  <c r="Q67" i="10"/>
  <c r="M67" i="10"/>
  <c r="O67" i="10"/>
  <c r="K67" i="10"/>
  <c r="N67" i="10"/>
  <c r="L67" i="10"/>
  <c r="J67" i="10"/>
  <c r="F67" i="10"/>
  <c r="B67" i="10"/>
  <c r="I67" i="10"/>
  <c r="E67" i="10"/>
  <c r="D67" i="10"/>
  <c r="C67" i="10"/>
  <c r="H67" i="10"/>
  <c r="P67" i="10"/>
  <c r="G67" i="10"/>
  <c r="A71" i="23"/>
  <c r="E28" i="9"/>
  <c r="C28" i="9"/>
  <c r="D28" i="9"/>
  <c r="B28" i="9"/>
  <c r="A68" i="10"/>
  <c r="A29" i="10"/>
  <c r="A29" i="9"/>
  <c r="G28" i="9"/>
  <c r="F28" i="9"/>
  <c r="I28" i="9"/>
  <c r="H28" i="9"/>
  <c r="J32" i="23" l="1"/>
  <c r="I32" i="23"/>
  <c r="H32" i="23"/>
  <c r="C32" i="23"/>
  <c r="B32" i="23"/>
  <c r="E32" i="23"/>
  <c r="G32" i="23"/>
  <c r="D32" i="23"/>
  <c r="J71" i="23"/>
  <c r="I71" i="23"/>
  <c r="H71" i="23"/>
  <c r="C71" i="23"/>
  <c r="G71" i="23"/>
  <c r="B71" i="23"/>
  <c r="E71" i="23"/>
  <c r="D71" i="23"/>
  <c r="A33" i="23"/>
  <c r="N29" i="10"/>
  <c r="J29" i="10"/>
  <c r="Q29" i="10"/>
  <c r="M29" i="10"/>
  <c r="P29" i="10"/>
  <c r="F29" i="10"/>
  <c r="B29" i="10"/>
  <c r="O29" i="10"/>
  <c r="I29" i="10"/>
  <c r="E29" i="10"/>
  <c r="L29" i="10"/>
  <c r="D29" i="10"/>
  <c r="H29" i="10"/>
  <c r="K29" i="10"/>
  <c r="C29" i="10"/>
  <c r="G29" i="10"/>
  <c r="Q68" i="10"/>
  <c r="M68" i="10"/>
  <c r="O68" i="10"/>
  <c r="K68" i="10"/>
  <c r="N68" i="10"/>
  <c r="L68" i="10"/>
  <c r="F68" i="10"/>
  <c r="B68" i="10"/>
  <c r="P68" i="10"/>
  <c r="I68" i="10"/>
  <c r="E68" i="10"/>
  <c r="D68" i="10"/>
  <c r="H68" i="10"/>
  <c r="C68" i="10"/>
  <c r="J68" i="10"/>
  <c r="G68" i="10"/>
  <c r="A72" i="23"/>
  <c r="B29" i="9"/>
  <c r="E29" i="9"/>
  <c r="C29" i="9"/>
  <c r="D29" i="9"/>
  <c r="A30" i="10"/>
  <c r="A69" i="10"/>
  <c r="A30" i="9"/>
  <c r="G29" i="9"/>
  <c r="F29" i="9"/>
  <c r="I29" i="9"/>
  <c r="H29" i="9"/>
  <c r="J33" i="23" l="1"/>
  <c r="I33" i="23"/>
  <c r="H33" i="23"/>
  <c r="C33" i="23"/>
  <c r="B33" i="23"/>
  <c r="G33" i="23"/>
  <c r="D33" i="23"/>
  <c r="E33" i="23"/>
  <c r="J72" i="23"/>
  <c r="I72" i="23"/>
  <c r="H72" i="23"/>
  <c r="G72" i="23"/>
  <c r="C72" i="23"/>
  <c r="B72" i="23"/>
  <c r="E72" i="23"/>
  <c r="D72" i="23"/>
  <c r="A34" i="23"/>
  <c r="N30" i="10"/>
  <c r="J30" i="10"/>
  <c r="Q30" i="10"/>
  <c r="M30" i="10"/>
  <c r="P30" i="10"/>
  <c r="F30" i="10"/>
  <c r="B30" i="10"/>
  <c r="O30" i="10"/>
  <c r="I30" i="10"/>
  <c r="E30" i="10"/>
  <c r="D30" i="10"/>
  <c r="C30" i="10"/>
  <c r="H30" i="10"/>
  <c r="K30" i="10"/>
  <c r="L30" i="10"/>
  <c r="G30" i="10"/>
  <c r="Q69" i="10"/>
  <c r="M69" i="10"/>
  <c r="O69" i="10"/>
  <c r="K69" i="10"/>
  <c r="N69" i="10"/>
  <c r="L69" i="10"/>
  <c r="J69" i="10"/>
  <c r="F69" i="10"/>
  <c r="B69" i="10"/>
  <c r="I69" i="10"/>
  <c r="E69" i="10"/>
  <c r="D69" i="10"/>
  <c r="P69" i="10"/>
  <c r="C69" i="10"/>
  <c r="H69" i="10"/>
  <c r="G69" i="10"/>
  <c r="A73" i="23"/>
  <c r="D30" i="9"/>
  <c r="C30" i="9"/>
  <c r="B30" i="9"/>
  <c r="E30" i="9"/>
  <c r="A70" i="10"/>
  <c r="A31" i="10"/>
  <c r="A31" i="9"/>
  <c r="G30" i="9"/>
  <c r="F30" i="9"/>
  <c r="I30" i="9"/>
  <c r="H30" i="9"/>
  <c r="J34" i="23" l="1"/>
  <c r="I34" i="23"/>
  <c r="H34" i="23"/>
  <c r="C34" i="23"/>
  <c r="G34" i="23"/>
  <c r="B34" i="23"/>
  <c r="E34" i="23"/>
  <c r="D34" i="23"/>
  <c r="J73" i="23"/>
  <c r="E73" i="23"/>
  <c r="I73" i="23"/>
  <c r="H73" i="23"/>
  <c r="C73" i="23"/>
  <c r="D73" i="23"/>
  <c r="B73" i="23"/>
  <c r="G73" i="23"/>
  <c r="A35" i="23"/>
  <c r="Q70" i="10"/>
  <c r="M70" i="10"/>
  <c r="O70" i="10"/>
  <c r="K70" i="10"/>
  <c r="N70" i="10"/>
  <c r="L70" i="10"/>
  <c r="F70" i="10"/>
  <c r="B70" i="10"/>
  <c r="P70" i="10"/>
  <c r="I70" i="10"/>
  <c r="E70" i="10"/>
  <c r="J70" i="10"/>
  <c r="D70" i="10"/>
  <c r="C70" i="10"/>
  <c r="H70" i="10"/>
  <c r="G70" i="10"/>
  <c r="N31" i="10"/>
  <c r="J31" i="10"/>
  <c r="Q31" i="10"/>
  <c r="M31" i="10"/>
  <c r="P31" i="10"/>
  <c r="F31" i="10"/>
  <c r="B31" i="10"/>
  <c r="O31" i="10"/>
  <c r="I31" i="10"/>
  <c r="E31" i="10"/>
  <c r="L31" i="10"/>
  <c r="D31" i="10"/>
  <c r="C31" i="10"/>
  <c r="K31" i="10"/>
  <c r="H31" i="10"/>
  <c r="G31" i="10"/>
  <c r="A74" i="23"/>
  <c r="E31" i="9"/>
  <c r="D31" i="9"/>
  <c r="B31" i="9"/>
  <c r="C31" i="9"/>
  <c r="A32" i="10"/>
  <c r="A71" i="10"/>
  <c r="A32" i="9"/>
  <c r="G31" i="9"/>
  <c r="F31" i="9"/>
  <c r="I31" i="9"/>
  <c r="H31" i="9"/>
  <c r="J35" i="23" l="1"/>
  <c r="I35" i="23"/>
  <c r="H35" i="23"/>
  <c r="G35" i="23"/>
  <c r="C35" i="23"/>
  <c r="B35" i="23"/>
  <c r="E35" i="23"/>
  <c r="D35" i="23"/>
  <c r="J74" i="23"/>
  <c r="E74" i="23"/>
  <c r="I74" i="23"/>
  <c r="D74" i="23"/>
  <c r="H74" i="23"/>
  <c r="C74" i="23"/>
  <c r="G74" i="23"/>
  <c r="B74" i="23"/>
  <c r="A36" i="23"/>
  <c r="N32" i="10"/>
  <c r="J32" i="10"/>
  <c r="Q32" i="10"/>
  <c r="M32" i="10"/>
  <c r="P32" i="10"/>
  <c r="F32" i="10"/>
  <c r="B32" i="10"/>
  <c r="O32" i="10"/>
  <c r="I32" i="10"/>
  <c r="E32" i="10"/>
  <c r="D32" i="10"/>
  <c r="H32" i="10"/>
  <c r="K32" i="10"/>
  <c r="C32" i="10"/>
  <c r="L32" i="10"/>
  <c r="G32" i="10"/>
  <c r="Q71" i="10"/>
  <c r="M71" i="10"/>
  <c r="O71" i="10"/>
  <c r="K71" i="10"/>
  <c r="N71" i="10"/>
  <c r="L71" i="10"/>
  <c r="J71" i="10"/>
  <c r="F71" i="10"/>
  <c r="B71" i="10"/>
  <c r="I71" i="10"/>
  <c r="E71" i="10"/>
  <c r="D71" i="10"/>
  <c r="H71" i="10"/>
  <c r="P71" i="10"/>
  <c r="C71" i="10"/>
  <c r="G71" i="10"/>
  <c r="A75" i="23"/>
  <c r="E32" i="9"/>
  <c r="D32" i="9"/>
  <c r="C32" i="9"/>
  <c r="B32" i="9"/>
  <c r="A33" i="10"/>
  <c r="A72" i="10"/>
  <c r="A33" i="9"/>
  <c r="G32" i="9"/>
  <c r="F32" i="9"/>
  <c r="I32" i="9"/>
  <c r="H32" i="9"/>
  <c r="J75" i="23" l="1"/>
  <c r="E75" i="23"/>
  <c r="I75" i="23"/>
  <c r="D75" i="23"/>
  <c r="H75" i="23"/>
  <c r="C75" i="23"/>
  <c r="G75" i="23"/>
  <c r="B75" i="23"/>
  <c r="J36" i="23"/>
  <c r="I36" i="23"/>
  <c r="H36" i="23"/>
  <c r="C36" i="23"/>
  <c r="B36" i="23"/>
  <c r="E36" i="23"/>
  <c r="G36" i="23"/>
  <c r="D36" i="23"/>
  <c r="A37" i="23"/>
  <c r="N33" i="10"/>
  <c r="J33" i="10"/>
  <c r="Q33" i="10"/>
  <c r="M33" i="10"/>
  <c r="P33" i="10"/>
  <c r="F33" i="10"/>
  <c r="B33" i="10"/>
  <c r="O33" i="10"/>
  <c r="I33" i="10"/>
  <c r="E33" i="10"/>
  <c r="L33" i="10"/>
  <c r="D33" i="10"/>
  <c r="K33" i="10"/>
  <c r="C33" i="10"/>
  <c r="H33" i="10"/>
  <c r="G33" i="10"/>
  <c r="Q72" i="10"/>
  <c r="M72" i="10"/>
  <c r="O72" i="10"/>
  <c r="K72" i="10"/>
  <c r="N72" i="10"/>
  <c r="L72" i="10"/>
  <c r="F72" i="10"/>
  <c r="B72" i="10"/>
  <c r="P72" i="10"/>
  <c r="I72" i="10"/>
  <c r="E72" i="10"/>
  <c r="D72" i="10"/>
  <c r="H72" i="10"/>
  <c r="C72" i="10"/>
  <c r="J72" i="10"/>
  <c r="G72" i="10"/>
  <c r="A76" i="23"/>
  <c r="D33" i="9"/>
  <c r="C33" i="9"/>
  <c r="B33" i="9"/>
  <c r="E33" i="9"/>
  <c r="A73" i="10"/>
  <c r="A34" i="10"/>
  <c r="A34" i="9"/>
  <c r="G33" i="9"/>
  <c r="F33" i="9"/>
  <c r="I33" i="9"/>
  <c r="H33" i="9"/>
  <c r="J37" i="23" l="1"/>
  <c r="I37" i="23"/>
  <c r="H37" i="23"/>
  <c r="C37" i="23"/>
  <c r="B37" i="23"/>
  <c r="G37" i="23"/>
  <c r="E37" i="23"/>
  <c r="D37" i="23"/>
  <c r="J76" i="23"/>
  <c r="E76" i="23"/>
  <c r="I76" i="23"/>
  <c r="D76" i="23"/>
  <c r="H76" i="23"/>
  <c r="C76" i="23"/>
  <c r="G76" i="23"/>
  <c r="B76" i="23"/>
  <c r="A38" i="23"/>
  <c r="Q73" i="10"/>
  <c r="M73" i="10"/>
  <c r="O73" i="10"/>
  <c r="K73" i="10"/>
  <c r="N73" i="10"/>
  <c r="L73" i="10"/>
  <c r="J73" i="10"/>
  <c r="F73" i="10"/>
  <c r="B73" i="10"/>
  <c r="I73" i="10"/>
  <c r="E73" i="10"/>
  <c r="D73" i="10"/>
  <c r="P73" i="10"/>
  <c r="C73" i="10"/>
  <c r="H73" i="10"/>
  <c r="G73" i="10"/>
  <c r="N34" i="10"/>
  <c r="J34" i="10"/>
  <c r="Q34" i="10"/>
  <c r="M34" i="10"/>
  <c r="P34" i="10"/>
  <c r="F34" i="10"/>
  <c r="B34" i="10"/>
  <c r="O34" i="10"/>
  <c r="I34" i="10"/>
  <c r="E34" i="10"/>
  <c r="D34" i="10"/>
  <c r="H34" i="10"/>
  <c r="C34" i="10"/>
  <c r="L34" i="10"/>
  <c r="K34" i="10"/>
  <c r="G34" i="10"/>
  <c r="A77" i="23"/>
  <c r="D34" i="9"/>
  <c r="C34" i="9"/>
  <c r="B34" i="9"/>
  <c r="E34" i="9"/>
  <c r="A74" i="10"/>
  <c r="A35" i="10"/>
  <c r="A35" i="9"/>
  <c r="G34" i="9"/>
  <c r="F34" i="9"/>
  <c r="I34" i="9"/>
  <c r="H34" i="9"/>
  <c r="J77" i="23" l="1"/>
  <c r="E77" i="23"/>
  <c r="I77" i="23"/>
  <c r="D77" i="23"/>
  <c r="H77" i="23"/>
  <c r="C77" i="23"/>
  <c r="B77" i="23"/>
  <c r="G77" i="23"/>
  <c r="J38" i="23"/>
  <c r="I38" i="23"/>
  <c r="H38" i="23"/>
  <c r="C38" i="23"/>
  <c r="G38" i="23"/>
  <c r="B38" i="23"/>
  <c r="E38" i="23"/>
  <c r="D38" i="23"/>
  <c r="A39" i="23"/>
  <c r="Q74" i="10"/>
  <c r="M74" i="10"/>
  <c r="O74" i="10"/>
  <c r="K74" i="10"/>
  <c r="N74" i="10"/>
  <c r="L74" i="10"/>
  <c r="F74" i="10"/>
  <c r="B74" i="10"/>
  <c r="P74" i="10"/>
  <c r="I74" i="10"/>
  <c r="E74" i="10"/>
  <c r="J74" i="10"/>
  <c r="D74" i="10"/>
  <c r="H74" i="10"/>
  <c r="C74" i="10"/>
  <c r="G74" i="10"/>
  <c r="N35" i="10"/>
  <c r="J35" i="10"/>
  <c r="Q35" i="10"/>
  <c r="M35" i="10"/>
  <c r="P35" i="10"/>
  <c r="F35" i="10"/>
  <c r="B35" i="10"/>
  <c r="O35" i="10"/>
  <c r="I35" i="10"/>
  <c r="E35" i="10"/>
  <c r="L35" i="10"/>
  <c r="D35" i="10"/>
  <c r="K35" i="10"/>
  <c r="C35" i="10"/>
  <c r="H35" i="10"/>
  <c r="G35" i="10"/>
  <c r="A78" i="23"/>
  <c r="E35" i="9"/>
  <c r="D35" i="9"/>
  <c r="B35" i="9"/>
  <c r="C35" i="9"/>
  <c r="A36" i="10"/>
  <c r="A75" i="10"/>
  <c r="A36" i="9"/>
  <c r="G35" i="9"/>
  <c r="F35" i="9"/>
  <c r="I35" i="9"/>
  <c r="H35" i="9"/>
  <c r="J39" i="23" l="1"/>
  <c r="I39" i="23"/>
  <c r="H39" i="23"/>
  <c r="G39" i="23"/>
  <c r="C39" i="23"/>
  <c r="B39" i="23"/>
  <c r="E39" i="23"/>
  <c r="D39" i="23"/>
  <c r="J78" i="23"/>
  <c r="E78" i="23"/>
  <c r="I78" i="23"/>
  <c r="D78" i="23"/>
  <c r="H78" i="23"/>
  <c r="C78" i="23"/>
  <c r="G78" i="23"/>
  <c r="B78" i="23"/>
  <c r="A40" i="23"/>
  <c r="N36" i="10"/>
  <c r="J36" i="10"/>
  <c r="Q36" i="10"/>
  <c r="M36" i="10"/>
  <c r="P36" i="10"/>
  <c r="F36" i="10"/>
  <c r="B36" i="10"/>
  <c r="O36" i="10"/>
  <c r="I36" i="10"/>
  <c r="E36" i="10"/>
  <c r="D36" i="10"/>
  <c r="C36" i="10"/>
  <c r="H36" i="10"/>
  <c r="K36" i="10"/>
  <c r="L36" i="10"/>
  <c r="G36" i="10"/>
  <c r="Q75" i="10"/>
  <c r="M75" i="10"/>
  <c r="O75" i="10"/>
  <c r="K75" i="10"/>
  <c r="N75" i="10"/>
  <c r="L75" i="10"/>
  <c r="J75" i="10"/>
  <c r="F75" i="10"/>
  <c r="B75" i="10"/>
  <c r="I75" i="10"/>
  <c r="E75" i="10"/>
  <c r="D75" i="10"/>
  <c r="C75" i="10"/>
  <c r="H75" i="10"/>
  <c r="P75" i="10"/>
  <c r="G75" i="10"/>
  <c r="A79" i="23"/>
  <c r="D36" i="9"/>
  <c r="C36" i="9"/>
  <c r="B36" i="9"/>
  <c r="E36" i="9"/>
  <c r="A76" i="10"/>
  <c r="A37" i="10"/>
  <c r="A37" i="9"/>
  <c r="G36" i="9"/>
  <c r="F36" i="9"/>
  <c r="I36" i="9"/>
  <c r="H36" i="9"/>
  <c r="J79" i="23" l="1"/>
  <c r="E79" i="23"/>
  <c r="I79" i="23"/>
  <c r="D79" i="23"/>
  <c r="H79" i="23"/>
  <c r="C79" i="23"/>
  <c r="G79" i="23"/>
  <c r="B79" i="23"/>
  <c r="J40" i="23"/>
  <c r="I40" i="23"/>
  <c r="H40" i="23"/>
  <c r="C40" i="23"/>
  <c r="B40" i="23"/>
  <c r="E40" i="23"/>
  <c r="D40" i="23"/>
  <c r="G40" i="23"/>
  <c r="Q76" i="10"/>
  <c r="M76" i="10"/>
  <c r="O76" i="10"/>
  <c r="K76" i="10"/>
  <c r="N76" i="10"/>
  <c r="L76" i="10"/>
  <c r="F76" i="10"/>
  <c r="B76" i="10"/>
  <c r="P76" i="10"/>
  <c r="I76" i="10"/>
  <c r="E76" i="10"/>
  <c r="D76" i="10"/>
  <c r="C76" i="10"/>
  <c r="J76" i="10"/>
  <c r="H76" i="10"/>
  <c r="G76" i="10"/>
  <c r="Q37" i="10"/>
  <c r="O37" i="10"/>
  <c r="N37" i="10"/>
  <c r="J37" i="10"/>
  <c r="M37" i="10"/>
  <c r="F37" i="10"/>
  <c r="B37" i="10"/>
  <c r="P37" i="10"/>
  <c r="I37" i="10"/>
  <c r="E37" i="10"/>
  <c r="L37" i="10"/>
  <c r="D37" i="10"/>
  <c r="H37" i="10"/>
  <c r="K37" i="10"/>
  <c r="C37" i="10"/>
  <c r="G37" i="10"/>
  <c r="A80" i="23"/>
  <c r="D37" i="9"/>
  <c r="E37" i="9"/>
  <c r="C37" i="9"/>
  <c r="B37" i="9"/>
  <c r="A38" i="10"/>
  <c r="A77" i="10"/>
  <c r="A38" i="9"/>
  <c r="G37" i="9"/>
  <c r="F37" i="9"/>
  <c r="I37" i="9"/>
  <c r="H37" i="9"/>
  <c r="J80" i="23" l="1"/>
  <c r="E80" i="23"/>
  <c r="I80" i="23"/>
  <c r="D80" i="23"/>
  <c r="H80" i="23"/>
  <c r="C80" i="23"/>
  <c r="G80" i="23"/>
  <c r="B80" i="23"/>
  <c r="Q38" i="10"/>
  <c r="M38" i="10"/>
  <c r="O38" i="10"/>
  <c r="K38" i="10"/>
  <c r="N38" i="10"/>
  <c r="L38" i="10"/>
  <c r="J38" i="10"/>
  <c r="F38" i="10"/>
  <c r="B38" i="10"/>
  <c r="I38" i="10"/>
  <c r="E38" i="10"/>
  <c r="D38" i="10"/>
  <c r="P38" i="10"/>
  <c r="C38" i="10"/>
  <c r="H38" i="10"/>
  <c r="G38" i="10"/>
  <c r="Q77" i="10"/>
  <c r="M77" i="10"/>
  <c r="O77" i="10"/>
  <c r="K77" i="10"/>
  <c r="N77" i="10"/>
  <c r="L77" i="10"/>
  <c r="J77" i="10"/>
  <c r="F77" i="10"/>
  <c r="B77" i="10"/>
  <c r="I77" i="10"/>
  <c r="E77" i="10"/>
  <c r="D77" i="10"/>
  <c r="P77" i="10"/>
  <c r="C77" i="10"/>
  <c r="H77" i="10"/>
  <c r="G77" i="10"/>
  <c r="C38" i="9"/>
  <c r="B38" i="9"/>
  <c r="D38" i="9"/>
  <c r="E38" i="9"/>
  <c r="A39" i="10"/>
  <c r="A78" i="10"/>
  <c r="A39" i="9"/>
  <c r="G38" i="9"/>
  <c r="F38" i="9"/>
  <c r="I38" i="9"/>
  <c r="H38" i="9"/>
  <c r="Q78" i="10" l="1"/>
  <c r="M78" i="10"/>
  <c r="P78" i="10"/>
  <c r="O78" i="10"/>
  <c r="K78" i="10"/>
  <c r="N78" i="10"/>
  <c r="L78" i="10"/>
  <c r="F78" i="10"/>
  <c r="B78" i="10"/>
  <c r="I78" i="10"/>
  <c r="E78" i="10"/>
  <c r="J78" i="10"/>
  <c r="D78" i="10"/>
  <c r="H78" i="10"/>
  <c r="C78" i="10"/>
  <c r="G78" i="10"/>
  <c r="Q39" i="10"/>
  <c r="M39" i="10"/>
  <c r="O39" i="10"/>
  <c r="K39" i="10"/>
  <c r="N39" i="10"/>
  <c r="L39" i="10"/>
  <c r="F39" i="10"/>
  <c r="B39" i="10"/>
  <c r="P39" i="10"/>
  <c r="I39" i="10"/>
  <c r="E39" i="10"/>
  <c r="D39" i="10"/>
  <c r="C39" i="10"/>
  <c r="H39" i="10"/>
  <c r="J39" i="10"/>
  <c r="G39" i="10"/>
  <c r="D39" i="9"/>
  <c r="C39" i="9"/>
  <c r="B39" i="9"/>
  <c r="E39" i="9"/>
  <c r="A79" i="10"/>
  <c r="A40" i="10"/>
  <c r="A40" i="9"/>
  <c r="G39" i="9"/>
  <c r="F39" i="9"/>
  <c r="I39" i="9"/>
  <c r="H39" i="9"/>
  <c r="Q40" i="10" l="1"/>
  <c r="M40" i="10"/>
  <c r="O40" i="10"/>
  <c r="K40" i="10"/>
  <c r="N40" i="10"/>
  <c r="L40" i="10"/>
  <c r="J40" i="10"/>
  <c r="F40" i="10"/>
  <c r="B40" i="10"/>
  <c r="I40" i="10"/>
  <c r="E40" i="10"/>
  <c r="D40" i="10"/>
  <c r="H40" i="10"/>
  <c r="P40" i="10"/>
  <c r="C40" i="10"/>
  <c r="G40" i="10"/>
  <c r="Q79" i="10"/>
  <c r="M79" i="10"/>
  <c r="P79" i="10"/>
  <c r="L79" i="10"/>
  <c r="O79" i="10"/>
  <c r="K79" i="10"/>
  <c r="N79" i="10"/>
  <c r="F79" i="10"/>
  <c r="B79" i="10"/>
  <c r="J79" i="10"/>
  <c r="I79" i="10"/>
  <c r="E79" i="10"/>
  <c r="D79" i="10"/>
  <c r="H79" i="10"/>
  <c r="C79" i="10"/>
  <c r="G79" i="10"/>
  <c r="C40" i="9"/>
  <c r="E40" i="9"/>
  <c r="B40" i="9"/>
  <c r="D40" i="9"/>
  <c r="A80" i="10"/>
  <c r="G40" i="9"/>
  <c r="H40" i="9"/>
  <c r="F40" i="9"/>
  <c r="I40" i="9"/>
  <c r="Q80" i="10" l="1"/>
  <c r="M80" i="10"/>
  <c r="P80" i="10"/>
  <c r="L80" i="10"/>
  <c r="O80" i="10"/>
  <c r="K80" i="10"/>
  <c r="N80" i="10"/>
  <c r="J80" i="10"/>
  <c r="F80" i="10"/>
  <c r="B80" i="10"/>
  <c r="I80" i="10"/>
  <c r="E80" i="10"/>
  <c r="D80" i="10"/>
  <c r="C80" i="10"/>
  <c r="H80" i="10"/>
  <c r="G80" i="10"/>
  <c r="G41" i="9"/>
  <c r="I41" i="9"/>
  <c r="A42" i="9"/>
  <c r="H41" i="9"/>
  <c r="F41" i="9"/>
  <c r="D42" i="9" l="1"/>
  <c r="C42" i="9"/>
  <c r="B42" i="9"/>
  <c r="E42" i="9"/>
  <c r="A43" i="9"/>
  <c r="G42" i="9"/>
  <c r="H42" i="9"/>
  <c r="F42" i="9"/>
  <c r="I42" i="9"/>
  <c r="E43" i="9" l="1"/>
  <c r="D43" i="9"/>
  <c r="C43" i="9"/>
  <c r="B43" i="9"/>
  <c r="A44" i="9"/>
  <c r="G43" i="9"/>
  <c r="I43" i="9"/>
  <c r="H43" i="9"/>
  <c r="F43" i="9"/>
  <c r="E44" i="9" l="1"/>
  <c r="D44" i="9"/>
  <c r="B44" i="9"/>
  <c r="C44" i="9"/>
  <c r="A45" i="9"/>
  <c r="G44" i="9"/>
  <c r="H44" i="9"/>
  <c r="F44" i="9"/>
  <c r="I44" i="9"/>
  <c r="D45" i="9" l="1"/>
  <c r="C45" i="9"/>
  <c r="B45" i="9"/>
  <c r="E45" i="9"/>
  <c r="A46" i="9"/>
  <c r="G45" i="9"/>
  <c r="I45" i="9"/>
  <c r="H45" i="9"/>
  <c r="F45" i="9"/>
  <c r="D46" i="9" l="1"/>
  <c r="C46" i="9"/>
  <c r="B46" i="9"/>
  <c r="E46" i="9"/>
  <c r="A47" i="9"/>
  <c r="G46" i="9"/>
  <c r="H46" i="9"/>
  <c r="F46" i="9"/>
  <c r="I46" i="9"/>
  <c r="E47" i="9" l="1"/>
  <c r="D47" i="9"/>
  <c r="C47" i="9"/>
  <c r="B47" i="9"/>
  <c r="A48" i="9"/>
  <c r="G47" i="9"/>
  <c r="I47" i="9"/>
  <c r="H47" i="9"/>
  <c r="F47" i="9"/>
  <c r="D48" i="9" l="1"/>
  <c r="C48" i="9"/>
  <c r="B48" i="9"/>
  <c r="E48" i="9"/>
  <c r="A49" i="9"/>
  <c r="G48" i="9"/>
  <c r="H48" i="9"/>
  <c r="F48" i="9"/>
  <c r="I48" i="9"/>
  <c r="E49" i="9" l="1"/>
  <c r="D49" i="9"/>
  <c r="C49" i="9"/>
  <c r="B49" i="9"/>
  <c r="A50" i="9"/>
  <c r="G49" i="9"/>
  <c r="I49" i="9"/>
  <c r="H49" i="9"/>
  <c r="F49" i="9"/>
  <c r="C50" i="9" l="1"/>
  <c r="B50" i="9"/>
  <c r="D50" i="9"/>
  <c r="E50" i="9"/>
  <c r="A51" i="9"/>
  <c r="G50" i="9"/>
  <c r="H50" i="9"/>
  <c r="F50" i="9"/>
  <c r="I50" i="9"/>
  <c r="D51" i="9" l="1"/>
  <c r="C51" i="9"/>
  <c r="B51" i="9"/>
  <c r="E51" i="9"/>
  <c r="A52" i="9"/>
  <c r="G51" i="9"/>
  <c r="I51" i="9"/>
  <c r="H51" i="9"/>
  <c r="F51" i="9"/>
  <c r="C52" i="9" l="1"/>
  <c r="B52" i="9"/>
  <c r="E52" i="9"/>
  <c r="D52" i="9"/>
  <c r="A53" i="9"/>
  <c r="G52" i="9"/>
  <c r="H52" i="9"/>
  <c r="F52" i="9"/>
  <c r="I52" i="9"/>
  <c r="E53" i="9" l="1"/>
  <c r="B53" i="9"/>
  <c r="C53" i="9"/>
  <c r="D53" i="9"/>
  <c r="A54" i="9"/>
  <c r="G53" i="9"/>
  <c r="I53" i="9"/>
  <c r="H53" i="9"/>
  <c r="F53" i="9"/>
  <c r="D54" i="9" l="1"/>
  <c r="C54" i="9"/>
  <c r="B54" i="9"/>
  <c r="E54" i="9"/>
  <c r="A55" i="9"/>
  <c r="G54" i="9"/>
  <c r="H54" i="9"/>
  <c r="F54" i="9"/>
  <c r="I54" i="9"/>
  <c r="E55" i="9" l="1"/>
  <c r="D55" i="9"/>
  <c r="B55" i="9"/>
  <c r="C55" i="9"/>
  <c r="A56" i="9"/>
  <c r="G55" i="9"/>
  <c r="I55" i="9"/>
  <c r="H55" i="9"/>
  <c r="F55" i="9"/>
  <c r="E56" i="9" l="1"/>
  <c r="D56" i="9"/>
  <c r="C56" i="9"/>
  <c r="B56" i="9"/>
  <c r="A57" i="9"/>
  <c r="G56" i="9"/>
  <c r="H56" i="9"/>
  <c r="F56" i="9"/>
  <c r="I56" i="9"/>
  <c r="D57" i="9" l="1"/>
  <c r="C57" i="9"/>
  <c r="B57" i="9"/>
  <c r="E57" i="9"/>
  <c r="A58" i="9"/>
  <c r="G57" i="9"/>
  <c r="I57" i="9"/>
  <c r="H57" i="9"/>
  <c r="F57" i="9"/>
  <c r="D58" i="9" l="1"/>
  <c r="C58" i="9"/>
  <c r="B58" i="9"/>
  <c r="E58" i="9"/>
  <c r="A59" i="9"/>
  <c r="H58" i="9"/>
  <c r="G58" i="9"/>
  <c r="I58" i="9"/>
  <c r="F58" i="9"/>
  <c r="D59" i="9" l="1"/>
  <c r="E59" i="9"/>
  <c r="C59" i="9"/>
  <c r="B59" i="9"/>
  <c r="A60" i="9"/>
  <c r="H59" i="9"/>
  <c r="G59" i="9"/>
  <c r="I59" i="9"/>
  <c r="F59" i="9"/>
  <c r="D60" i="9" l="1"/>
  <c r="C60" i="9"/>
  <c r="B60" i="9"/>
  <c r="E60" i="9"/>
  <c r="A61" i="9"/>
  <c r="H60" i="9"/>
  <c r="G60" i="9"/>
  <c r="I60" i="9"/>
  <c r="F60" i="9"/>
  <c r="D61" i="9" l="1"/>
  <c r="C61" i="9"/>
  <c r="E61" i="9"/>
  <c r="B61" i="9"/>
  <c r="A62" i="9"/>
  <c r="H61" i="9"/>
  <c r="G61" i="9"/>
  <c r="I61" i="9"/>
  <c r="F61" i="9"/>
  <c r="C62" i="9" l="1"/>
  <c r="B62" i="9"/>
  <c r="E62" i="9"/>
  <c r="D62" i="9"/>
  <c r="A63" i="9"/>
  <c r="H62" i="9"/>
  <c r="G62" i="9"/>
  <c r="I62" i="9"/>
  <c r="F62" i="9"/>
  <c r="D63" i="9" l="1"/>
  <c r="C63" i="9"/>
  <c r="B63" i="9"/>
  <c r="E63" i="9"/>
  <c r="A64" i="9"/>
  <c r="H63" i="9"/>
  <c r="G63" i="9"/>
  <c r="I63" i="9"/>
  <c r="F63" i="9"/>
  <c r="E64" i="9" l="1"/>
  <c r="C64" i="9"/>
  <c r="D64" i="9"/>
  <c r="B64" i="9"/>
  <c r="A65" i="9"/>
  <c r="H64" i="9"/>
  <c r="G64" i="9"/>
  <c r="I64" i="9"/>
  <c r="F64" i="9"/>
  <c r="E65" i="9" l="1"/>
  <c r="C65" i="9"/>
  <c r="D65" i="9"/>
  <c r="B65" i="9"/>
  <c r="A66" i="9"/>
  <c r="H65" i="9"/>
  <c r="G65" i="9"/>
  <c r="I65" i="9"/>
  <c r="F65" i="9"/>
  <c r="D66" i="9" l="1"/>
  <c r="C66" i="9"/>
  <c r="B66" i="9"/>
  <c r="E66" i="9"/>
  <c r="A67" i="9"/>
  <c r="H66" i="9"/>
  <c r="G66" i="9"/>
  <c r="I66" i="9"/>
  <c r="F66" i="9"/>
  <c r="E67" i="9" l="1"/>
  <c r="B67" i="9"/>
  <c r="D67" i="9"/>
  <c r="C67" i="9"/>
  <c r="A68" i="9"/>
  <c r="H67" i="9"/>
  <c r="G67" i="9"/>
  <c r="I67" i="9"/>
  <c r="F67" i="9"/>
  <c r="B68" i="9" l="1"/>
  <c r="E68" i="9"/>
  <c r="D68" i="9"/>
  <c r="C68" i="9"/>
  <c r="A69" i="9"/>
  <c r="H68" i="9"/>
  <c r="G68" i="9"/>
  <c r="I68" i="9"/>
  <c r="F68" i="9"/>
  <c r="D69" i="9" l="1"/>
  <c r="C69" i="9"/>
  <c r="B69" i="9"/>
  <c r="E69" i="9"/>
  <c r="A70" i="9"/>
  <c r="H69" i="9"/>
  <c r="G69" i="9"/>
  <c r="I69" i="9"/>
  <c r="F69" i="9"/>
  <c r="D70" i="9" l="1"/>
  <c r="C70" i="9"/>
  <c r="B70" i="9"/>
  <c r="E70" i="9"/>
  <c r="A71" i="9"/>
  <c r="H70" i="9"/>
  <c r="G70" i="9"/>
  <c r="I70" i="9"/>
  <c r="F70" i="9"/>
  <c r="E71" i="9" l="1"/>
  <c r="D71" i="9"/>
  <c r="C71" i="9"/>
  <c r="B71" i="9"/>
  <c r="A72" i="9"/>
  <c r="H71" i="9"/>
  <c r="G71" i="9"/>
  <c r="I71" i="9"/>
  <c r="F71" i="9"/>
  <c r="D72" i="9" l="1"/>
  <c r="C72" i="9"/>
  <c r="B72" i="9"/>
  <c r="E72" i="9"/>
  <c r="A73" i="9"/>
  <c r="H72" i="9"/>
  <c r="G72" i="9"/>
  <c r="I72" i="9"/>
  <c r="F72" i="9"/>
  <c r="E73" i="9" l="1"/>
  <c r="D73" i="9"/>
  <c r="C73" i="9"/>
  <c r="B73" i="9"/>
  <c r="A74" i="9"/>
  <c r="H73" i="9"/>
  <c r="G73" i="9"/>
  <c r="I73" i="9"/>
  <c r="F73" i="9"/>
  <c r="E74" i="9" l="1"/>
  <c r="D74" i="9"/>
  <c r="C74" i="9"/>
  <c r="B74" i="9"/>
  <c r="A75" i="9"/>
  <c r="H74" i="9"/>
  <c r="G74" i="9"/>
  <c r="I74" i="9"/>
  <c r="F74" i="9"/>
  <c r="D75" i="9" l="1"/>
  <c r="C75" i="9"/>
  <c r="B75" i="9"/>
  <c r="E75" i="9"/>
  <c r="A76" i="9"/>
  <c r="H75" i="9"/>
  <c r="G75" i="9"/>
  <c r="I75" i="9"/>
  <c r="F75" i="9"/>
  <c r="D76" i="9" l="1"/>
  <c r="E76" i="9"/>
  <c r="C76" i="9"/>
  <c r="B76" i="9"/>
  <c r="A77" i="9"/>
  <c r="H76" i="9"/>
  <c r="G76" i="9"/>
  <c r="I76" i="9"/>
  <c r="F76" i="9"/>
  <c r="E77" i="9" l="1"/>
  <c r="D77" i="9"/>
  <c r="C77" i="9"/>
  <c r="B77" i="9"/>
  <c r="A78" i="9"/>
  <c r="H77" i="9"/>
  <c r="G77" i="9"/>
  <c r="I77" i="9"/>
  <c r="F77" i="9"/>
  <c r="D78" i="9" l="1"/>
  <c r="C78" i="9"/>
  <c r="B78" i="9"/>
  <c r="E78" i="9"/>
  <c r="A79" i="9"/>
  <c r="H78" i="9"/>
  <c r="G78" i="9"/>
  <c r="I78" i="9"/>
  <c r="F78" i="9"/>
  <c r="C79" i="9" l="1"/>
  <c r="B79" i="9"/>
  <c r="D79" i="9"/>
  <c r="E79" i="9"/>
  <c r="A80" i="9"/>
  <c r="H79" i="9"/>
  <c r="G79" i="9"/>
  <c r="I79" i="9"/>
  <c r="F79" i="9"/>
  <c r="E80" i="9" l="1"/>
  <c r="D80" i="9"/>
  <c r="C80" i="9"/>
  <c r="B80" i="9"/>
  <c r="H80" i="9"/>
  <c r="G80" i="9"/>
  <c r="I80" i="9"/>
  <c r="F80" i="9"/>
</calcChain>
</file>

<file path=xl/sharedStrings.xml><?xml version="1.0" encoding="utf-8"?>
<sst xmlns="http://schemas.openxmlformats.org/spreadsheetml/2006/main" count="2611" uniqueCount="1434">
  <si>
    <t>Model</t>
  </si>
  <si>
    <t>ABH</t>
  </si>
  <si>
    <t>Sample: Years of Education</t>
  </si>
  <si>
    <t>12 Years</t>
  </si>
  <si>
    <t>Less than 16</t>
  </si>
  <si>
    <t>Panel 1:  Replication</t>
  </si>
  <si>
    <t>AFQT</t>
  </si>
  <si>
    <t>0.011</t>
  </si>
  <si>
    <t>(0.014)</t>
  </si>
  <si>
    <t>(0.013)</t>
  </si>
  <si>
    <t>(0.011)</t>
  </si>
  <si>
    <t>0.118***</t>
  </si>
  <si>
    <t>(0.018)</t>
  </si>
  <si>
    <t>AFQT*Pot Exper/10</t>
  </si>
  <si>
    <t>0.105***</t>
  </si>
  <si>
    <t>(0.034)</t>
  </si>
  <si>
    <t>(.017)</t>
  </si>
  <si>
    <t>Years Education</t>
  </si>
  <si>
    <t>--</t>
  </si>
  <si>
    <t>0.064***</t>
  </si>
  <si>
    <t>(0.007)</t>
  </si>
  <si>
    <t>Years Ed*Pot Exper/10</t>
  </si>
  <si>
    <t>-0.022**</t>
  </si>
  <si>
    <t>(0.010)</t>
  </si>
  <si>
    <t>Observations</t>
  </si>
  <si>
    <t>11772</t>
  </si>
  <si>
    <t>19692</t>
  </si>
  <si>
    <t>R-Squared</t>
  </si>
  <si>
    <t>0.19</t>
  </si>
  <si>
    <t>0.20</t>
  </si>
  <si>
    <t>Mean of Wages</t>
  </si>
  <si>
    <t>8.23</t>
  </si>
  <si>
    <t>8.51</t>
  </si>
  <si>
    <t>8.66</t>
  </si>
  <si>
    <t>0.001</t>
  </si>
  <si>
    <t>-0.000</t>
  </si>
  <si>
    <t>0.007</t>
  </si>
  <si>
    <t>AFQT^2</t>
  </si>
  <si>
    <t>-0.035***</t>
  </si>
  <si>
    <t>-0.023***</t>
  </si>
  <si>
    <t>(0.008)</t>
  </si>
  <si>
    <t>(0.006)</t>
  </si>
  <si>
    <t>0.108***</t>
  </si>
  <si>
    <t>0.098***</t>
  </si>
  <si>
    <t>(0.017)</t>
  </si>
  <si>
    <t>Panel 3: Non-linear Returns Evolving Over Time</t>
  </si>
  <si>
    <t>0.008</t>
  </si>
  <si>
    <t>-0.032***</t>
  </si>
  <si>
    <t>-0.018**</t>
  </si>
  <si>
    <t>0.107***</t>
  </si>
  <si>
    <t>0.096***</t>
  </si>
  <si>
    <t>(0.015)</t>
  </si>
  <si>
    <t>AFQT^2*Pot Exper/10</t>
  </si>
  <si>
    <t>-0.004</t>
  </si>
  <si>
    <t>-0.008</t>
  </si>
  <si>
    <t>Trend-Human Capital Interactions</t>
  </si>
  <si>
    <t>None</t>
  </si>
  <si>
    <t>Linear</t>
  </si>
  <si>
    <t>Quadratic</t>
  </si>
  <si>
    <t>Cubic</t>
  </si>
  <si>
    <t>0.0724***</t>
  </si>
  <si>
    <t>0.0687***</t>
  </si>
  <si>
    <t>0.0737***</t>
  </si>
  <si>
    <t>0.0797***</t>
  </si>
  <si>
    <t>(0.00656)</t>
  </si>
  <si>
    <t>(0.00643)</t>
  </si>
  <si>
    <t>(0.00753)</t>
  </si>
  <si>
    <t>(0.00777)</t>
  </si>
  <si>
    <t>0.00524</t>
  </si>
  <si>
    <t>0.00114</t>
  </si>
  <si>
    <t>-0.0210</t>
  </si>
  <si>
    <t>-0.0118</t>
  </si>
  <si>
    <t>(0.0118)</t>
  </si>
  <si>
    <t>(0.0111)</t>
  </si>
  <si>
    <t>(0.0133)</t>
  </si>
  <si>
    <t>(0.0135)</t>
  </si>
  <si>
    <t>(0.00161)</t>
  </si>
  <si>
    <t>(0.00337)</t>
  </si>
  <si>
    <t>(0.00342)</t>
  </si>
  <si>
    <t>(0.00343)</t>
  </si>
  <si>
    <t>(0.0142)</t>
  </si>
  <si>
    <t>(0.000813)</t>
  </si>
  <si>
    <t>(0.00126)</t>
  </si>
  <si>
    <t>(0.00127)</t>
  </si>
  <si>
    <t>21,058</t>
  </si>
  <si>
    <t>0.286</t>
  </si>
  <si>
    <t>0.287</t>
  </si>
  <si>
    <t>0.00378</t>
  </si>
  <si>
    <t>-0.00469</t>
  </si>
  <si>
    <t>-0.0253*</t>
  </si>
  <si>
    <t>-0.0167</t>
  </si>
  <si>
    <t>(0.0119)</t>
  </si>
  <si>
    <t>(0.0115)</t>
  </si>
  <si>
    <t>(0.0134)</t>
  </si>
  <si>
    <t>(0.0136)</t>
  </si>
  <si>
    <t>-0.0169***</t>
  </si>
  <si>
    <t>-0.0247***</t>
  </si>
  <si>
    <t>-0.0246***</t>
  </si>
  <si>
    <t>-0.0243***</t>
  </si>
  <si>
    <t>(0.00590)</t>
  </si>
  <si>
    <t>(0.00658)</t>
  </si>
  <si>
    <t>(0.00659)</t>
  </si>
  <si>
    <t>(0.000814)</t>
  </si>
  <si>
    <t>(0.00128)</t>
  </si>
  <si>
    <t>0.0741***</t>
  </si>
  <si>
    <t>0.0703***</t>
  </si>
  <si>
    <t>0.0747***</t>
  </si>
  <si>
    <t>0.0807***</t>
  </si>
  <si>
    <t>(0.00751)</t>
  </si>
  <si>
    <t>(0.00775)</t>
  </si>
  <si>
    <t>(0.00369)</t>
  </si>
  <si>
    <t>(0.00376)</t>
  </si>
  <si>
    <t>0.289</t>
  </si>
  <si>
    <t>0.00764</t>
  </si>
  <si>
    <t>-0.00113</t>
  </si>
  <si>
    <t>-0.0218</t>
  </si>
  <si>
    <t>-0.0130</t>
  </si>
  <si>
    <t>(0.0126)</t>
  </si>
  <si>
    <t>(0.0120)</t>
  </si>
  <si>
    <t>(0.0144)</t>
  </si>
  <si>
    <t>-0.0104</t>
  </si>
  <si>
    <t>-0.0188**</t>
  </si>
  <si>
    <t>-0.0195**</t>
  </si>
  <si>
    <t>-0.0190**</t>
  </si>
  <si>
    <t>(0.00849)</t>
  </si>
  <si>
    <t>(0.00868)</t>
  </si>
  <si>
    <t>(0.00871)</t>
  </si>
  <si>
    <t>(0.00870)</t>
  </si>
  <si>
    <t>(0.00110)</t>
  </si>
  <si>
    <t>(0.00109)</t>
  </si>
  <si>
    <t>(0.00111)</t>
  </si>
  <si>
    <t>(0.000819)</t>
  </si>
  <si>
    <t>(0.00129)</t>
  </si>
  <si>
    <t>(0.00186)</t>
  </si>
  <si>
    <t>(0.00382)</t>
  </si>
  <si>
    <t>(0.00391)</t>
  </si>
  <si>
    <t>0.0735***</t>
  </si>
  <si>
    <t>0.0698***</t>
  </si>
  <si>
    <t>0.0744***</t>
  </si>
  <si>
    <t>0.0803***</t>
  </si>
  <si>
    <t>(0.00660)</t>
  </si>
  <si>
    <t>(0.00646)</t>
  </si>
  <si>
    <t>(0.00776)</t>
  </si>
  <si>
    <t>Cubic HC Interactions</t>
  </si>
  <si>
    <t>0.00658</t>
  </si>
  <si>
    <t>0.00267</t>
  </si>
  <si>
    <t>(0.0104)</t>
  </si>
  <si>
    <t>(0.0117)</t>
  </si>
  <si>
    <t>0.0495***</t>
  </si>
  <si>
    <t>0.0565***</t>
  </si>
  <si>
    <t>(0.00698)</t>
  </si>
  <si>
    <t>(0.00788)</t>
  </si>
  <si>
    <t>Note ABH estimates Pot Exp/10</t>
  </si>
  <si>
    <t>Others Col just Pot Exp multiply est by 10</t>
  </si>
  <si>
    <t>A&amp;P w/out HC Interactions</t>
  </si>
  <si>
    <t>19,725</t>
  </si>
  <si>
    <t>0.224</t>
  </si>
  <si>
    <t>0.225</t>
  </si>
  <si>
    <t>0.00122</t>
  </si>
  <si>
    <t>-0.00484</t>
  </si>
  <si>
    <t>(0.0105)</t>
  </si>
  <si>
    <t>-0.0284***</t>
  </si>
  <si>
    <t>-0.0312***</t>
  </si>
  <si>
    <t>(0.00647)</t>
  </si>
  <si>
    <t>(0.00662)</t>
  </si>
  <si>
    <t>0.0493***</t>
  </si>
  <si>
    <t>(0.00695)</t>
  </si>
  <si>
    <t>(0.00787)</t>
  </si>
  <si>
    <t>0.228</t>
  </si>
  <si>
    <t>0.229</t>
  </si>
  <si>
    <t>0.00259</t>
  </si>
  <si>
    <t>-0.00341</t>
  </si>
  <si>
    <t>(0.0108)</t>
  </si>
  <si>
    <t>-0.0237***</t>
  </si>
  <si>
    <t>-0.0275***</t>
  </si>
  <si>
    <t>(0.00791)</t>
  </si>
  <si>
    <t>(0.00803)</t>
  </si>
  <si>
    <t>(0.00786)</t>
  </si>
  <si>
    <t>Sample: Years of Potential Experience</t>
  </si>
  <si>
    <t>5-8</t>
  </si>
  <si>
    <t>9-12</t>
  </si>
  <si>
    <t>13-16</t>
  </si>
  <si>
    <t>0.00294</t>
  </si>
  <si>
    <t>(0.0124)</t>
  </si>
  <si>
    <t>11,795</t>
  </si>
  <si>
    <t>0.214</t>
  </si>
  <si>
    <t>-0.00520</t>
  </si>
  <si>
    <t>(0.0128)</t>
  </si>
  <si>
    <t>0.00113</t>
  </si>
  <si>
    <t>(0.0150)</t>
  </si>
  <si>
    <t>0.215</t>
  </si>
  <si>
    <t>-0.00954</t>
  </si>
  <si>
    <t>(0.0152)</t>
  </si>
  <si>
    <t>-0.00551</t>
  </si>
  <si>
    <t>(0.0125)</t>
  </si>
  <si>
    <t>-0.0350***</t>
  </si>
  <si>
    <t>(0.00848)</t>
  </si>
  <si>
    <t>0.220</t>
  </si>
  <si>
    <t>-0.0348***</t>
  </si>
  <si>
    <t>(0.00854)</t>
  </si>
  <si>
    <t>-0.00953</t>
  </si>
  <si>
    <t>(0.0155)</t>
  </si>
  <si>
    <t>-0.0341***</t>
  </si>
  <si>
    <t>(0.00969)</t>
  </si>
  <si>
    <t>(0.00976)</t>
  </si>
  <si>
    <t>2,307</t>
  </si>
  <si>
    <t>2,644</t>
  </si>
  <si>
    <t>2,135</t>
  </si>
  <si>
    <t>839</t>
  </si>
  <si>
    <t>6.86</t>
  </si>
  <si>
    <t>8.29</t>
  </si>
  <si>
    <t>8.81</t>
  </si>
  <si>
    <t>8.25</t>
  </si>
  <si>
    <t>7.26</t>
  </si>
  <si>
    <t>8.53</t>
  </si>
  <si>
    <t>9.60</t>
  </si>
  <si>
    <t>0.0302***</t>
  </si>
  <si>
    <t>0.0683***</t>
  </si>
  <si>
    <t>0.103***</t>
  </si>
  <si>
    <t>0.117***</t>
  </si>
  <si>
    <t>(0.0101)</t>
  </si>
  <si>
    <t>(0.0140)</t>
  </si>
  <si>
    <t>-0.0201***</t>
  </si>
  <si>
    <t>-0.0169*</t>
  </si>
  <si>
    <t>-0.00931</t>
  </si>
  <si>
    <t>(0.00780)</t>
  </si>
  <si>
    <t>(0.00828)</t>
  </si>
  <si>
    <t>(0.00892)</t>
  </si>
  <si>
    <t>(0.00970)</t>
  </si>
  <si>
    <t>0.0530***</t>
  </si>
  <si>
    <t>0.0474***</t>
  </si>
  <si>
    <t>0.0432***</t>
  </si>
  <si>
    <t>0.0499***</t>
  </si>
  <si>
    <t>(0.00655)</t>
  </si>
  <si>
    <t>(0.00696)</t>
  </si>
  <si>
    <t>(0.00715)</t>
  </si>
  <si>
    <t>(0.00917)</t>
  </si>
  <si>
    <t>2,406</t>
  </si>
  <si>
    <t>2,549</t>
  </si>
  <si>
    <t>2,200</t>
  </si>
  <si>
    <t>1,802</t>
  </si>
  <si>
    <t>0.171</t>
  </si>
  <si>
    <t>0.179</t>
  </si>
  <si>
    <t>0.245</t>
  </si>
  <si>
    <t>0.241</t>
  </si>
  <si>
    <t>0.0301***</t>
  </si>
  <si>
    <t>0.0681***</t>
  </si>
  <si>
    <t>-0.0205***</t>
  </si>
  <si>
    <t>-0.0251***</t>
  </si>
  <si>
    <t>-0.0181**</t>
  </si>
  <si>
    <t>-0.0126</t>
  </si>
  <si>
    <t>(0.00772)</t>
  </si>
  <si>
    <t>(0.00825)</t>
  </si>
  <si>
    <t>(0.00900)</t>
  </si>
  <si>
    <t>(0.00967)</t>
  </si>
  <si>
    <t>0.0310</t>
  </si>
  <si>
    <t>0.00577</t>
  </si>
  <si>
    <t>-0.0403</t>
  </si>
  <si>
    <t>-0.196***</t>
  </si>
  <si>
    <t>(0.0572)</t>
  </si>
  <si>
    <t>(0.0592)</t>
  </si>
  <si>
    <t>(0.0594)</t>
  </si>
  <si>
    <t>(0.0760)</t>
  </si>
  <si>
    <t>0.000943</t>
  </si>
  <si>
    <t>0.00177</t>
  </si>
  <si>
    <t>0.00353</t>
  </si>
  <si>
    <t>0.0102***</t>
  </si>
  <si>
    <t>(0.00240)</t>
  </si>
  <si>
    <t>(0.00252)</t>
  </si>
  <si>
    <t>(0.00253)</t>
  </si>
  <si>
    <t>(0.00320)</t>
  </si>
  <si>
    <t>Years Education^2</t>
  </si>
  <si>
    <t>0.246</t>
  </si>
  <si>
    <t>0.0210</t>
  </si>
  <si>
    <t>0.0702***</t>
  </si>
  <si>
    <t>0.0852***</t>
  </si>
  <si>
    <t>0.130***</t>
  </si>
  <si>
    <t>(0.0245)</t>
  </si>
  <si>
    <t>(0.0271)</t>
  </si>
  <si>
    <t>(0.0304)</t>
  </si>
  <si>
    <t>(0.0349)</t>
  </si>
  <si>
    <t>-0.00616</t>
  </si>
  <si>
    <t>-0.0234</t>
  </si>
  <si>
    <t>-0.0208</t>
  </si>
  <si>
    <t>0.00329</t>
  </si>
  <si>
    <t>(0.0162)</t>
  </si>
  <si>
    <t>(0.0178)</t>
  </si>
  <si>
    <t>(0.0176)</t>
  </si>
  <si>
    <t>(0.0200)</t>
  </si>
  <si>
    <t>-0.0192</t>
  </si>
  <si>
    <t>0.0485***</t>
  </si>
  <si>
    <t>0.0458***</t>
  </si>
  <si>
    <t>0.0391***</t>
  </si>
  <si>
    <t>0.0506***</t>
  </si>
  <si>
    <t>(0.0130)</t>
  </si>
  <si>
    <t>(0.0122)</t>
  </si>
  <si>
    <t>738</t>
  </si>
  <si>
    <t>801</t>
  </si>
  <si>
    <t>779</t>
  </si>
  <si>
    <t>703</t>
  </si>
  <si>
    <t>0.141</t>
  </si>
  <si>
    <t>0.196</t>
  </si>
  <si>
    <t>0.208</t>
  </si>
  <si>
    <t>0.182</t>
  </si>
  <si>
    <t>-0.0258***</t>
  </si>
  <si>
    <t>(0.0107)</t>
  </si>
  <si>
    <t>1,668</t>
  </si>
  <si>
    <t>0.0400***</t>
  </si>
  <si>
    <t>0.0686***</t>
  </si>
  <si>
    <t>0.109***</t>
  </si>
  <si>
    <t>(0.0123)</t>
  </si>
  <si>
    <t>(0.0165)</t>
  </si>
  <si>
    <t>-0.0366***</t>
  </si>
  <si>
    <t>-0.0290**</t>
  </si>
  <si>
    <t>-0.0204</t>
  </si>
  <si>
    <t>-0.0199</t>
  </si>
  <si>
    <t>(0.0114)</t>
  </si>
  <si>
    <t>(0.0127)</t>
  </si>
  <si>
    <t>(0.0145)</t>
  </si>
  <si>
    <t>0.0547***</t>
  </si>
  <si>
    <t>0.0502***</t>
  </si>
  <si>
    <t>0.0464***</t>
  </si>
  <si>
    <t>0.0509***</t>
  </si>
  <si>
    <t>(0.00758)</t>
  </si>
  <si>
    <t>(0.00875)</t>
  </si>
  <si>
    <t>(0.00908)</t>
  </si>
  <si>
    <t>1,748</t>
  </si>
  <si>
    <t>1,421</t>
  </si>
  <si>
    <t>1,099</t>
  </si>
  <si>
    <t>0.181</t>
  </si>
  <si>
    <t>0.152</t>
  </si>
  <si>
    <t>0.197</t>
  </si>
  <si>
    <t>1-4</t>
  </si>
  <si>
    <t>Average over Years of Potential Experience</t>
  </si>
  <si>
    <t>0.121***</t>
  </si>
  <si>
    <t>0.0910*</t>
  </si>
  <si>
    <t>0.0617*</t>
  </si>
  <si>
    <t>0.111***</t>
  </si>
  <si>
    <t>0.0990***</t>
  </si>
  <si>
    <t>0.110***</t>
  </si>
  <si>
    <t>0.0965***</t>
  </si>
  <si>
    <t>Turning Point</t>
  </si>
  <si>
    <t>Sibling Wage 13-16 Yrs</t>
  </si>
  <si>
    <t>0.0610***</t>
  </si>
  <si>
    <t>0.113***</t>
  </si>
  <si>
    <t>0.119***</t>
  </si>
  <si>
    <t>(0.0180)</t>
  </si>
  <si>
    <t>(0.0225)</t>
  </si>
  <si>
    <t>(0.0235)</t>
  </si>
  <si>
    <t>(0.0258)</t>
  </si>
  <si>
    <t>0.0605***</t>
  </si>
  <si>
    <t>0.0667***</t>
  </si>
  <si>
    <t>0.0772***</t>
  </si>
  <si>
    <t>0.0761***</t>
  </si>
  <si>
    <t>(0.0116)</t>
  </si>
  <si>
    <t>947</t>
  </si>
  <si>
    <t>944</t>
  </si>
  <si>
    <t>898</t>
  </si>
  <si>
    <t>0.284</t>
  </si>
  <si>
    <t>0.234</t>
  </si>
  <si>
    <t>(0.0221)</t>
  </si>
  <si>
    <t>0.0249</t>
  </si>
  <si>
    <t>(0.0131)</t>
  </si>
  <si>
    <t>0.0572***</t>
  </si>
  <si>
    <t>(0.0234)</t>
  </si>
  <si>
    <t>(0.0252)</t>
  </si>
  <si>
    <t>0.0377**</t>
  </si>
  <si>
    <t>0.0796***</t>
  </si>
  <si>
    <t>0.104***</t>
  </si>
  <si>
    <t>(0.0167)</t>
  </si>
  <si>
    <t>(0.0175)</t>
  </si>
  <si>
    <t>(0.0198)</t>
  </si>
  <si>
    <t>-0.0443***</t>
  </si>
  <si>
    <t>-0.0284**</t>
  </si>
  <si>
    <t>-0.0195</t>
  </si>
  <si>
    <t>0.0522***</t>
  </si>
  <si>
    <t>0.0517***</t>
  </si>
  <si>
    <t>0.0435***</t>
  </si>
  <si>
    <t>0.189</t>
  </si>
  <si>
    <t>0.217</t>
  </si>
  <si>
    <t>0.312</t>
  </si>
  <si>
    <t>0.267</t>
  </si>
  <si>
    <t>17-20</t>
  </si>
  <si>
    <t>21-24</t>
  </si>
  <si>
    <t>Use all waves of NLSY data w/ worker id's matched to either A&amp;P or ABH</t>
  </si>
  <si>
    <t>Sample Initial (at LM Entry) Education  &lt; 16</t>
  </si>
  <si>
    <t xml:space="preserve">ABH Controls w/out part time work, </t>
  </si>
  <si>
    <t>but replaces eduation w/ initial education plus adds linear year  trends in HC</t>
  </si>
  <si>
    <t>Each sample uses author's original (A&amp;P or ABH) potential experience</t>
  </si>
  <si>
    <t>Except Potential Exp does not remove years of later education</t>
  </si>
  <si>
    <t>Initial Years Education</t>
  </si>
  <si>
    <t>Panel 2: Non-linear Returns to AFQT</t>
  </si>
  <si>
    <t>X</t>
  </si>
  <si>
    <t>A&amp;P 1</t>
  </si>
  <si>
    <t>A&amp;P 5</t>
  </si>
  <si>
    <t>A&amp;P 9</t>
  </si>
  <si>
    <t>A&amp;P 13</t>
  </si>
  <si>
    <t>ABH 1</t>
  </si>
  <si>
    <t>ABH 5</t>
  </si>
  <si>
    <t>ABH 9</t>
  </si>
  <si>
    <t>ABH 13</t>
  </si>
  <si>
    <t>0.0850***</t>
  </si>
  <si>
    <t>-0.0176**</t>
  </si>
  <si>
    <t>-0.0175</t>
  </si>
  <si>
    <t>-0.0191</t>
  </si>
  <si>
    <t>-0.0193</t>
  </si>
  <si>
    <t>0.0726***</t>
  </si>
  <si>
    <t>-0.00491</t>
  </si>
  <si>
    <t>0.00171</t>
  </si>
  <si>
    <t>6.17e-04</t>
  </si>
  <si>
    <t>-0.0179**</t>
  </si>
  <si>
    <t>-0.0144</t>
  </si>
  <si>
    <t>-0.0147</t>
  </si>
  <si>
    <t>0.0659***</t>
  </si>
  <si>
    <t>-0.0103</t>
  </si>
  <si>
    <t>-0.00300</t>
  </si>
  <si>
    <t>-0.00431</t>
  </si>
  <si>
    <t>-0.00929</t>
  </si>
  <si>
    <t>-0.00835</t>
  </si>
  <si>
    <t>-0.00711</t>
  </si>
  <si>
    <t>-0.00743</t>
  </si>
  <si>
    <t>-0.0171**</t>
  </si>
  <si>
    <t>-0.0125</t>
  </si>
  <si>
    <t>-0.0140</t>
  </si>
  <si>
    <t>-0.0143</t>
  </si>
  <si>
    <t>(0.0102)</t>
  </si>
  <si>
    <t>25-28</t>
  </si>
  <si>
    <t>29-32</t>
  </si>
  <si>
    <t>(0.0146)</t>
  </si>
  <si>
    <t>(0.0109)</t>
  </si>
  <si>
    <t>(0.0138)</t>
  </si>
  <si>
    <t>Pot Exp 1-4</t>
  </si>
  <si>
    <t>Pot Exp 5-8</t>
  </si>
  <si>
    <t>Pot Exp 9-12</t>
  </si>
  <si>
    <t>Pot Exp 13-16</t>
  </si>
  <si>
    <t>Pot Exp 2017-</t>
  </si>
  <si>
    <t>Pot Exp 21-24</t>
  </si>
  <si>
    <t>Pot Exp 25-28</t>
  </si>
  <si>
    <t>Pot Exp 29-32</t>
  </si>
  <si>
    <t>Pot Exp 17-20</t>
  </si>
  <si>
    <t>Full Sample</t>
  </si>
  <si>
    <t>Mean of Dep Var</t>
  </si>
  <si>
    <t>Panel 1:  Less Than 16 Years</t>
  </si>
  <si>
    <t>Average Training within</t>
  </si>
  <si>
    <t>Actual Training</t>
  </si>
  <si>
    <t>Corporate Training</t>
  </si>
  <si>
    <t>Plus Apprenticeships</t>
  </si>
  <si>
    <t>R-squared</t>
  </si>
  <si>
    <t>-0.0153*</t>
  </si>
  <si>
    <t>0.03</t>
  </si>
  <si>
    <t>0.04</t>
  </si>
  <si>
    <t>0.08</t>
  </si>
  <si>
    <t>0.07</t>
  </si>
  <si>
    <t>0.09</t>
  </si>
  <si>
    <t>(0.0205)</t>
  </si>
  <si>
    <t>(0.0139)</t>
  </si>
  <si>
    <t>(0.00599)</t>
  </si>
  <si>
    <t>(0.0151)</t>
  </si>
  <si>
    <t>0.0392***</t>
  </si>
  <si>
    <t>(0.0166)</t>
  </si>
  <si>
    <t>(0.0478)</t>
  </si>
  <si>
    <t>0.112***</t>
  </si>
  <si>
    <t>(0.0181)</t>
  </si>
  <si>
    <t>0.0613***</t>
  </si>
  <si>
    <t>0.127***</t>
  </si>
  <si>
    <t>(0.0110)</t>
  </si>
  <si>
    <t>0.131***</t>
  </si>
  <si>
    <t>-0.00275</t>
  </si>
  <si>
    <t>0.0644***</t>
  </si>
  <si>
    <t>0.0633***</t>
  </si>
  <si>
    <t>0.0556***</t>
  </si>
  <si>
    <t>0.0460**</t>
  </si>
  <si>
    <t>-0.0138**</t>
  </si>
  <si>
    <t>(0.00690)</t>
  </si>
  <si>
    <t>(0.00759)</t>
  </si>
  <si>
    <t>-0.0328***</t>
  </si>
  <si>
    <t>(0.00933)</t>
  </si>
  <si>
    <t>-0.0240</t>
  </si>
  <si>
    <t>0.0413***</t>
  </si>
  <si>
    <t>0.0695***</t>
  </si>
  <si>
    <t>0.0786***</t>
  </si>
  <si>
    <t>(0.0280)</t>
  </si>
  <si>
    <t>0.152***</t>
  </si>
  <si>
    <t>0.0585***</t>
  </si>
  <si>
    <t>(0.00916)</t>
  </si>
  <si>
    <t>0.145***</t>
  </si>
  <si>
    <t>(0.0282)</t>
  </si>
  <si>
    <t>0.129***</t>
  </si>
  <si>
    <t>-0.00615</t>
  </si>
  <si>
    <t>(0.0324)</t>
  </si>
  <si>
    <t>(0.00697)</t>
  </si>
  <si>
    <t>(0.0149)</t>
  </si>
  <si>
    <t>0.0662***</t>
  </si>
  <si>
    <t>(0.00830)</t>
  </si>
  <si>
    <t>(0.00974)</t>
  </si>
  <si>
    <t>0.115***</t>
  </si>
  <si>
    <t>(0.0261)</t>
  </si>
  <si>
    <t>0.0311</t>
  </si>
  <si>
    <t>0.0102</t>
  </si>
  <si>
    <t>(0.0552)</t>
  </si>
  <si>
    <t>0.329</t>
  </si>
  <si>
    <t>0.125***</t>
  </si>
  <si>
    <t>AFQT*Less than 16 Years</t>
  </si>
  <si>
    <t>AFQT^2*Less than 16 Years</t>
  </si>
  <si>
    <t>AFQT*16 or more Years</t>
  </si>
  <si>
    <t>AFQT^2*16 or more Years</t>
  </si>
  <si>
    <t>Completed 12 or more Years</t>
  </si>
  <si>
    <t>Completed 16 or more Years</t>
  </si>
  <si>
    <t>Notes:  The subsamples use the entire ABH sample regardless of years of education.  Each subsample has one observation per worker using average wages when in the labor market as the dependent variable and using the average of time varying control variables over the same waves.  The model includes all controls in the ABH model plus years of education, whether years of education is 12 or higher and whether years of education is 16 or higher.  The model also omits the AFQT and AFQT squared variables, replacing them with the interaction of those variables with dummies for years of education less than 16 and for years of education 16 or more.  Seperate regressions are run for each subsample, and robust standard errors are reported.</t>
  </si>
  <si>
    <t>(0.0439)</t>
  </si>
  <si>
    <t>3,054</t>
  </si>
  <si>
    <t>3,222</t>
  </si>
  <si>
    <t>2,842</t>
  </si>
  <si>
    <t>2,366</t>
  </si>
  <si>
    <t>0.352</t>
  </si>
  <si>
    <t>0.384</t>
  </si>
  <si>
    <t>0.397</t>
  </si>
  <si>
    <t>0.0427***</t>
  </si>
  <si>
    <t>0.0765***</t>
  </si>
  <si>
    <t>(0.00988)</t>
  </si>
  <si>
    <t>-0.0191**</t>
  </si>
  <si>
    <t>-0.0248***</t>
  </si>
  <si>
    <t>-0.00988</t>
  </si>
  <si>
    <t>(0.00782)</t>
  </si>
  <si>
    <t>0.0577</t>
  </si>
  <si>
    <t>0.0919**</t>
  </si>
  <si>
    <t>0.100**</t>
  </si>
  <si>
    <t>0.137**</t>
  </si>
  <si>
    <t>(0.0362)</t>
  </si>
  <si>
    <t>(0.0390)</t>
  </si>
  <si>
    <t>(0.0467)</t>
  </si>
  <si>
    <t>0.0270</t>
  </si>
  <si>
    <t>0.0300</t>
  </si>
  <si>
    <t>0.0377</t>
  </si>
  <si>
    <t>0.0418</t>
  </si>
  <si>
    <t>(0.0237)</t>
  </si>
  <si>
    <t>(0.0310)</t>
  </si>
  <si>
    <t>(0.0327)</t>
  </si>
  <si>
    <t>0.0106</t>
  </si>
  <si>
    <t>-0.00133</t>
  </si>
  <si>
    <t>-0.0402</t>
  </si>
  <si>
    <t>(0.0301)</t>
  </si>
  <si>
    <t>(0.0383)</t>
  </si>
  <si>
    <t>0.116**</t>
  </si>
  <si>
    <t>0.0643</t>
  </si>
  <si>
    <t>(0.0408)</t>
  </si>
  <si>
    <t>(0.0576)</t>
  </si>
  <si>
    <t>0.0428***</t>
  </si>
  <si>
    <t>0.0508***</t>
  </si>
  <si>
    <t>(0.00805)</t>
  </si>
  <si>
    <t>(0.00847)</t>
  </si>
  <si>
    <t>(0.00872)</t>
  </si>
  <si>
    <t>11.37</t>
  </si>
  <si>
    <t>9.89</t>
  </si>
  <si>
    <t>8.20</t>
  </si>
  <si>
    <t>0.038</t>
  </si>
  <si>
    <t>(0.00145)</t>
  </si>
  <si>
    <t>0.05</t>
  </si>
  <si>
    <t>0.132</t>
  </si>
  <si>
    <t>(0.00953)</t>
  </si>
  <si>
    <t>(0.0170)</t>
  </si>
  <si>
    <t>(0.0194)</t>
  </si>
  <si>
    <t>(0.0182)</t>
  </si>
  <si>
    <t>(0.00339)</t>
  </si>
  <si>
    <t>(0.0192)</t>
  </si>
  <si>
    <t>(0.0169)</t>
  </si>
  <si>
    <t>(0.0288)</t>
  </si>
  <si>
    <t>(0.0157)</t>
  </si>
  <si>
    <t>Notes:  Panel 1 replicates the reduced form results in potential experience from Altonji and Pierret.  Panel 2 adds a control for the square of AFQT, and Panel 3 adds controls for both the square of AFQT and its interaction with potential experience.  Column 1 presents the model with just year fixed effects, while columns 2-4 present estimates for a model with AFQT, years education and race interacted with a year linear, quadratic polynomial and cubic polynomial trends, respectively.  Year trends are initialized to zero at 1980, the year in which the most individuals in the sample had their first year of potential experience. Standard errors are clustered at the individual worker level.</t>
  </si>
  <si>
    <t>Notes:  Panel 1 replicates the model by Arcidiacono, Bayer and Hizmo.  Panel 2 adds a control for the square of AFQT, and Panel 3 adds controls for both the square of AFQT and its interaction with potential experience.  Column 1 uses a subsample with just workers with exactly 12 years of education, and column 2 presents estimates for all workers with less than 16 years of education.  Columns 3 and 4 present estimates for the same sample using the A&amp;P set of controls except for the interactions of AFQT, education and race with year trends.  Columns 5 and 6 modify the models presented in columns 3 and 4 by including the interactions with a cubic polynomial in year.  Year trends are initialized to zero at 1980, the year in which the most individuals in the sample had their first year of potential experience. Standard errors are clustered at the individual worker level.</t>
  </si>
  <si>
    <t xml:space="preserve"> </t>
  </si>
  <si>
    <t>No Year Trends</t>
  </si>
  <si>
    <t>16 or More</t>
  </si>
  <si>
    <t>Panel 1:  Statistical Discrimination Model</t>
  </si>
  <si>
    <t>(0.00841)</t>
  </si>
  <si>
    <t>(0.0159)</t>
  </si>
  <si>
    <t>(0.0158)</t>
  </si>
  <si>
    <t>(0.0164)</t>
  </si>
  <si>
    <t>0.126***</t>
  </si>
  <si>
    <t>0.156***</t>
  </si>
  <si>
    <t>0.300</t>
  </si>
  <si>
    <t>-0.0327***</t>
  </si>
  <si>
    <t>(0.00760)</t>
  </si>
  <si>
    <t>0.0289***</t>
  </si>
  <si>
    <t>0.137***</t>
  </si>
  <si>
    <t>0.161***</t>
  </si>
  <si>
    <t>0.157***</t>
  </si>
  <si>
    <t>(0.00927)</t>
  </si>
  <si>
    <t>(0.0103)</t>
  </si>
  <si>
    <t>(0.00965)</t>
  </si>
  <si>
    <t>0.0627***</t>
  </si>
  <si>
    <t>(0.00932)</t>
  </si>
  <si>
    <t>(0.0160)</t>
  </si>
  <si>
    <t>0.218</t>
  </si>
  <si>
    <t>(0.0153)</t>
  </si>
  <si>
    <t>(0.00583)</t>
  </si>
  <si>
    <t>(0.00949)</t>
  </si>
  <si>
    <t>(0.0227)</t>
  </si>
  <si>
    <t>0.146</t>
  </si>
  <si>
    <t>0.149</t>
  </si>
  <si>
    <t>(0.00931)</t>
  </si>
  <si>
    <t>(0.00448)</t>
  </si>
  <si>
    <t>(0.00144)</t>
  </si>
  <si>
    <t>0.0127***</t>
  </si>
  <si>
    <t>0.0222***</t>
  </si>
  <si>
    <t>0.051</t>
  </si>
  <si>
    <t>(0.00130)</t>
  </si>
  <si>
    <t>(0.00139)</t>
  </si>
  <si>
    <t>0.057</t>
  </si>
  <si>
    <t>(0.0100)</t>
  </si>
  <si>
    <t>(0.0342)</t>
  </si>
  <si>
    <t>0.0638***</t>
  </si>
  <si>
    <t>-0.00775</t>
  </si>
  <si>
    <t>0.150</t>
  </si>
  <si>
    <t>0.154</t>
  </si>
  <si>
    <t>0.127</t>
  </si>
  <si>
    <t>0.0338</t>
  </si>
  <si>
    <t>(0.0241)</t>
  </si>
  <si>
    <t>0.0637***</t>
  </si>
  <si>
    <t>(0.00644)</t>
  </si>
  <si>
    <t>0.151</t>
  </si>
  <si>
    <t>-0.0251**</t>
  </si>
  <si>
    <t>(0.0233)</t>
  </si>
  <si>
    <t>0.0641***</t>
  </si>
  <si>
    <t>(0.0242)</t>
  </si>
  <si>
    <t>8.94</t>
  </si>
  <si>
    <t>(0.0132)</t>
  </si>
  <si>
    <t>0.0229***</t>
  </si>
  <si>
    <t>(0.00947)</t>
  </si>
  <si>
    <t>0.133</t>
  </si>
  <si>
    <t>(0.00959)</t>
  </si>
  <si>
    <t>(0.00942)</t>
  </si>
  <si>
    <t>(0.0357)</t>
  </si>
  <si>
    <t>0.0905***</t>
  </si>
  <si>
    <t>(0.00937)</t>
  </si>
  <si>
    <t>(0.0129)</t>
  </si>
  <si>
    <t>(0.0177)</t>
  </si>
  <si>
    <t>-0.0174**</t>
  </si>
  <si>
    <t>-0.0163**</t>
  </si>
  <si>
    <t>-0.0211***</t>
  </si>
  <si>
    <t>-0.00362</t>
  </si>
  <si>
    <t>0.00864</t>
  </si>
  <si>
    <t>0.00753</t>
  </si>
  <si>
    <t>(0.00740)</t>
  </si>
  <si>
    <t>(0.00741)</t>
  </si>
  <si>
    <t>(0.00867)</t>
  </si>
  <si>
    <t>(0.00995)</t>
  </si>
  <si>
    <t>0.0606***</t>
  </si>
  <si>
    <t>0.0542***</t>
  </si>
  <si>
    <t>0.0414***</t>
  </si>
  <si>
    <t>0.0405**</t>
  </si>
  <si>
    <t>0.0290</t>
  </si>
  <si>
    <t>0.0227</t>
  </si>
  <si>
    <t>0.0221</t>
  </si>
  <si>
    <t>(0.00618)</t>
  </si>
  <si>
    <t>(0.00718)</t>
  </si>
  <si>
    <t>(0.00977)</t>
  </si>
  <si>
    <t>(0.0220)</t>
  </si>
  <si>
    <t>(0.0254)</t>
  </si>
  <si>
    <t>2,768</t>
  </si>
  <si>
    <t>3,468</t>
  </si>
  <si>
    <t>3,215</t>
  </si>
  <si>
    <t>2,789</t>
  </si>
  <si>
    <t>2,435</t>
  </si>
  <si>
    <t>2,267</t>
  </si>
  <si>
    <t>2,125</t>
  </si>
  <si>
    <t>1,944</t>
  </si>
  <si>
    <t>0.297</t>
  </si>
  <si>
    <t>7.33</t>
  </si>
  <si>
    <t>8.54</t>
  </si>
  <si>
    <t>9.58</t>
  </si>
  <si>
    <t>11.60</t>
  </si>
  <si>
    <t>0.0324***</t>
  </si>
  <si>
    <t>0.0883***</t>
  </si>
  <si>
    <t>0.120***</t>
  </si>
  <si>
    <t>0.172***</t>
  </si>
  <si>
    <t>0.183***</t>
  </si>
  <si>
    <t>(0.0187)</t>
  </si>
  <si>
    <t>(0.0214)</t>
  </si>
  <si>
    <t>(0.0232)</t>
  </si>
  <si>
    <t>-0.0176*</t>
  </si>
  <si>
    <t>-0.00559</t>
  </si>
  <si>
    <t>0.000387</t>
  </si>
  <si>
    <t>-0.00214</t>
  </si>
  <si>
    <t>0.00161</t>
  </si>
  <si>
    <t>(0.0156)</t>
  </si>
  <si>
    <t>0.0685***</t>
  </si>
  <si>
    <t>0.0736***</t>
  </si>
  <si>
    <t>0.0823***</t>
  </si>
  <si>
    <t>0.0656**</t>
  </si>
  <si>
    <t>0.0589**</t>
  </si>
  <si>
    <t>0.0479</t>
  </si>
  <si>
    <t>(0.00724)</t>
  </si>
  <si>
    <t>(0.00897)</t>
  </si>
  <si>
    <t>(0.0217)</t>
  </si>
  <si>
    <t>(0.0257)</t>
  </si>
  <si>
    <t>(0.0332)</t>
  </si>
  <si>
    <t>2,389</t>
  </si>
  <si>
    <t>2,133</t>
  </si>
  <si>
    <t>1,772</t>
  </si>
  <si>
    <t>1,502</t>
  </si>
  <si>
    <t>1,399</t>
  </si>
  <si>
    <t>1,294</t>
  </si>
  <si>
    <t>1,205</t>
  </si>
  <si>
    <t>7.55</t>
  </si>
  <si>
    <t>10.27</t>
  </si>
  <si>
    <t>11.42</t>
  </si>
  <si>
    <t>12.72</t>
  </si>
  <si>
    <t>13.82</t>
  </si>
  <si>
    <t>14.50</t>
  </si>
  <si>
    <t>14.27</t>
  </si>
  <si>
    <t>0.0298***</t>
  </si>
  <si>
    <t>0.0705***</t>
  </si>
  <si>
    <t>0.100***</t>
  </si>
  <si>
    <t>(0.00898)</t>
  </si>
  <si>
    <t>(0.00928)</t>
  </si>
  <si>
    <t>-0.0161**</t>
  </si>
  <si>
    <t>-0.0142**</t>
  </si>
  <si>
    <t>-0.0177**</t>
  </si>
  <si>
    <t>0.00187</t>
  </si>
  <si>
    <t>0.00585</t>
  </si>
  <si>
    <t>-0.000387</t>
  </si>
  <si>
    <t>0.0109</t>
  </si>
  <si>
    <t>0.00487</t>
  </si>
  <si>
    <t>(0.00709)</t>
  </si>
  <si>
    <t>(0.00673)</t>
  </si>
  <si>
    <t>(0.00725)</t>
  </si>
  <si>
    <t>(0.00971)</t>
  </si>
  <si>
    <t>0.0629***</t>
  </si>
  <si>
    <t>0.0609***</t>
  </si>
  <si>
    <t>0.0655***</t>
  </si>
  <si>
    <t>0.0617***</t>
  </si>
  <si>
    <t>0.0701***</t>
  </si>
  <si>
    <t>0.0650***</t>
  </si>
  <si>
    <t>(0.00617)</t>
  </si>
  <si>
    <t>(0.00596)</t>
  </si>
  <si>
    <t>(0.00743)</t>
  </si>
  <si>
    <t>0.187</t>
  </si>
  <si>
    <t>0.262</t>
  </si>
  <si>
    <t>0.239</t>
  </si>
  <si>
    <t>0.250</t>
  </si>
  <si>
    <t>0.219</t>
  </si>
  <si>
    <t>0.202</t>
  </si>
  <si>
    <t>0.0343***</t>
  </si>
  <si>
    <t>0.0692***</t>
  </si>
  <si>
    <t>0.0988***</t>
  </si>
  <si>
    <t>0.166***</t>
  </si>
  <si>
    <t>(0.0204)</t>
  </si>
  <si>
    <t>(0.0213)</t>
  </si>
  <si>
    <t>-0.0295***</t>
  </si>
  <si>
    <t>-0.0156*</t>
  </si>
  <si>
    <t>-0.0324***</t>
  </si>
  <si>
    <t>-0.00957</t>
  </si>
  <si>
    <t>-0.00509</t>
  </si>
  <si>
    <t>0.00334</t>
  </si>
  <si>
    <t>-0.00361</t>
  </si>
  <si>
    <t>-0.00328</t>
  </si>
  <si>
    <t>(0.00901)</t>
  </si>
  <si>
    <t>0.0716***</t>
  </si>
  <si>
    <t>0.0860***</t>
  </si>
  <si>
    <t>0.0819***</t>
  </si>
  <si>
    <t>0.0654***</t>
  </si>
  <si>
    <t>0.0576***</t>
  </si>
  <si>
    <t>(0.00730)</t>
  </si>
  <si>
    <t>(0.00719)</t>
  </si>
  <si>
    <t>(0.00960)</t>
  </si>
  <si>
    <t>0.163</t>
  </si>
  <si>
    <t>0.231</t>
  </si>
  <si>
    <t>0.211</t>
  </si>
  <si>
    <t>0.0349</t>
  </si>
  <si>
    <t>-0.0120</t>
  </si>
  <si>
    <t>0.0108***</t>
  </si>
  <si>
    <t>0.0188***</t>
  </si>
  <si>
    <t>-8.18e-05</t>
  </si>
  <si>
    <t>-0.000968</t>
  </si>
  <si>
    <t>(0.00220)</t>
  </si>
  <si>
    <t>(0.00285)</t>
  </si>
  <si>
    <t>0.042</t>
  </si>
  <si>
    <t>0.00846***</t>
  </si>
  <si>
    <t>0.00887***</t>
  </si>
  <si>
    <t>(0.00155)</t>
  </si>
  <si>
    <t>0.00123</t>
  </si>
  <si>
    <t>0.000363</t>
  </si>
  <si>
    <t>(0.00115)</t>
  </si>
  <si>
    <t>2,767</t>
  </si>
  <si>
    <t>0.122</t>
  </si>
  <si>
    <t>(0.00371)</t>
  </si>
  <si>
    <t>(0.00507)</t>
  </si>
  <si>
    <t>-0.000784</t>
  </si>
  <si>
    <t>-0.00138</t>
  </si>
  <si>
    <t>(0.00293)</t>
  </si>
  <si>
    <t>(0.00377)</t>
  </si>
  <si>
    <t>0.00818***</t>
  </si>
  <si>
    <t>0.00890***</t>
  </si>
  <si>
    <t>(0.00163)</t>
  </si>
  <si>
    <t>0.00140</t>
  </si>
  <si>
    <t>0.000334</t>
  </si>
  <si>
    <t>1,943</t>
  </si>
  <si>
    <t>0.111</t>
  </si>
  <si>
    <t>0.0228**</t>
  </si>
  <si>
    <t>0.0518***</t>
  </si>
  <si>
    <t>0.0865***</t>
  </si>
  <si>
    <t>(0.00876)</t>
  </si>
  <si>
    <t>0.0358***</t>
  </si>
  <si>
    <t>-0.0562**</t>
  </si>
  <si>
    <t>7.70e-04</t>
  </si>
  <si>
    <t>(0.0382)</t>
  </si>
  <si>
    <t>(0.0256)</t>
  </si>
  <si>
    <t>0.0163</t>
  </si>
  <si>
    <t>-0.00284</t>
  </si>
  <si>
    <t>(0.00233)</t>
  </si>
  <si>
    <t>(0.0172)</t>
  </si>
  <si>
    <t>18,261</t>
  </si>
  <si>
    <t>4,960</t>
  </si>
  <si>
    <t>23,221</t>
  </si>
  <si>
    <t>0.145</t>
  </si>
  <si>
    <t>10.70</t>
  </si>
  <si>
    <t>16.61</t>
  </si>
  <si>
    <t>11.96</t>
  </si>
  <si>
    <t>0.0972***</t>
  </si>
  <si>
    <t>0.0219**</t>
  </si>
  <si>
    <t>0.131</t>
  </si>
  <si>
    <t>-0.0282***</t>
  </si>
  <si>
    <t>-0.00432</t>
  </si>
  <si>
    <t>(0.00632)</t>
  </si>
  <si>
    <t>(0.00601)</t>
  </si>
  <si>
    <t>0.0528***</t>
  </si>
  <si>
    <t>0.0634***</t>
  </si>
  <si>
    <t>0.0868***</t>
  </si>
  <si>
    <t>(0.00877)</t>
  </si>
  <si>
    <t>0.0241*</t>
  </si>
  <si>
    <t>-0.0578**</t>
  </si>
  <si>
    <t>-0.00143</t>
  </si>
  <si>
    <t>(0.0285)</t>
  </si>
  <si>
    <t>0.0156</t>
  </si>
  <si>
    <t>-0.00776</t>
  </si>
  <si>
    <t>-0.00292</t>
  </si>
  <si>
    <t>(0.00651)</t>
  </si>
  <si>
    <t>(0.00229)</t>
  </si>
  <si>
    <t>-0.0218**</t>
  </si>
  <si>
    <t>0.0917***</t>
  </si>
  <si>
    <t>0.0254**</t>
  </si>
  <si>
    <t>-0.0260**</t>
  </si>
  <si>
    <t>-0.0234***</t>
  </si>
  <si>
    <t>0.0268</t>
  </si>
  <si>
    <t>0.00440</t>
  </si>
  <si>
    <t>(0.00766)</t>
  </si>
  <si>
    <t>(0.00826)</t>
  </si>
  <si>
    <t>0.0527***</t>
  </si>
  <si>
    <t>(0.00878)</t>
  </si>
  <si>
    <t>(0.00581)</t>
  </si>
  <si>
    <t>-0.0533**</t>
  </si>
  <si>
    <t>-0.00951</t>
  </si>
  <si>
    <t>(0.0168)</t>
  </si>
  <si>
    <t>-0.00728</t>
  </si>
  <si>
    <t>0.0217*</t>
  </si>
  <si>
    <t>0.0158</t>
  </si>
  <si>
    <t>-0.00845</t>
  </si>
  <si>
    <t>-0.00243</t>
  </si>
  <si>
    <t>(0.00219)</t>
  </si>
  <si>
    <t>-0.0171</t>
  </si>
  <si>
    <t>-0.00841</t>
  </si>
  <si>
    <t>0.0295*</t>
  </si>
  <si>
    <t>0.0447**</t>
  </si>
  <si>
    <t>(0.0222)</t>
  </si>
  <si>
    <t>-0.0263***</t>
  </si>
  <si>
    <t>-0.0213**</t>
  </si>
  <si>
    <t>-0.0285***</t>
  </si>
  <si>
    <t>-0.0209</t>
  </si>
  <si>
    <t>(0.00951)</t>
  </si>
  <si>
    <t>0.0384***</t>
  </si>
  <si>
    <t>0.0622***</t>
  </si>
  <si>
    <t>0.102***</t>
  </si>
  <si>
    <t>(0.00669)</t>
  </si>
  <si>
    <t>(0.0337)</t>
  </si>
  <si>
    <t>-0.00634</t>
  </si>
  <si>
    <t>0.00552</t>
  </si>
  <si>
    <t>0.0297*</t>
  </si>
  <si>
    <t>0.0363*</t>
  </si>
  <si>
    <t>(0.0201)</t>
  </si>
  <si>
    <t>-0.0228***</t>
  </si>
  <si>
    <t>-0.0154</t>
  </si>
  <si>
    <t>(0.00676)</t>
  </si>
  <si>
    <t>0.0265***</t>
  </si>
  <si>
    <t>0.0526***</t>
  </si>
  <si>
    <t>(0.00720)</t>
  </si>
  <si>
    <t>(0.00894)</t>
  </si>
  <si>
    <t>2,001</t>
  </si>
  <si>
    <t>1,800</t>
  </si>
  <si>
    <t>1,695</t>
  </si>
  <si>
    <t>1,320</t>
  </si>
  <si>
    <t>0.144</t>
  </si>
  <si>
    <t>8.97</t>
  </si>
  <si>
    <t>11.30</t>
  </si>
  <si>
    <t>12.67</t>
  </si>
  <si>
    <t>13.89</t>
  </si>
  <si>
    <t>-0.0158</t>
  </si>
  <si>
    <t>-0.00593</t>
  </si>
  <si>
    <t>0.0322*</t>
  </si>
  <si>
    <t>0.0410</t>
  </si>
  <si>
    <t>-0.0194*</t>
  </si>
  <si>
    <t>-0.0335***</t>
  </si>
  <si>
    <t>-0.0258*</t>
  </si>
  <si>
    <t>-0.0239</t>
  </si>
  <si>
    <t>(0.0112)</t>
  </si>
  <si>
    <t>(0.0189)</t>
  </si>
  <si>
    <t>0.0262***</t>
  </si>
  <si>
    <t>0.0645***</t>
  </si>
  <si>
    <t>0.163***</t>
  </si>
  <si>
    <t>(0.00834)</t>
  </si>
  <si>
    <t>(0.0275)</t>
  </si>
  <si>
    <t>-0.0119</t>
  </si>
  <si>
    <t>0.00595</t>
  </si>
  <si>
    <t>0.0315*</t>
  </si>
  <si>
    <t>(0.0229)</t>
  </si>
  <si>
    <t>-0.0207**</t>
  </si>
  <si>
    <t>-0.0292***</t>
  </si>
  <si>
    <t>-0.0275**</t>
  </si>
  <si>
    <t>-0.0255</t>
  </si>
  <si>
    <t>(0.0186)</t>
  </si>
  <si>
    <t>0.0148</t>
  </si>
  <si>
    <t>0.0223*</t>
  </si>
  <si>
    <t>0.0419***</t>
  </si>
  <si>
    <t>0.0559***</t>
  </si>
  <si>
    <t>1,325</t>
  </si>
  <si>
    <t>1,179</t>
  </si>
  <si>
    <t>1,112</t>
  </si>
  <si>
    <t>847</t>
  </si>
  <si>
    <t>0.135</t>
  </si>
  <si>
    <t>9.44</t>
  </si>
  <si>
    <t>11.91</t>
  </si>
  <si>
    <t>13.50</t>
  </si>
  <si>
    <t>15.05</t>
  </si>
  <si>
    <t>Panel 1:  Less Than 16 Years of Education</t>
  </si>
  <si>
    <t>Panel 2: Less Than 16 Years White Workers Only</t>
  </si>
  <si>
    <t>Panel 2:  Less Than 16 Years of Education White Workers Only</t>
  </si>
  <si>
    <t xml:space="preserve">Panel 2:  Less Than 16 Years of Education White Workers Only </t>
  </si>
  <si>
    <t>Panel 1: ABH Model</t>
  </si>
  <si>
    <t>0.179***</t>
  </si>
  <si>
    <t>0.188***</t>
  </si>
  <si>
    <t>0.255***</t>
  </si>
  <si>
    <t>(0.0297)</t>
  </si>
  <si>
    <t>(0.0317)</t>
  </si>
  <si>
    <t>Years of Education</t>
  </si>
  <si>
    <t>0.0381**</t>
  </si>
  <si>
    <t>0.0372**</t>
  </si>
  <si>
    <t>0.0414**</t>
  </si>
  <si>
    <t>675</t>
  </si>
  <si>
    <t>708</t>
  </si>
  <si>
    <t>658</t>
  </si>
  <si>
    <t>569</t>
  </si>
  <si>
    <t>0.164</t>
  </si>
  <si>
    <t>0.212</t>
  </si>
  <si>
    <t>0.205</t>
  </si>
  <si>
    <t>14.70</t>
  </si>
  <si>
    <t>17.32</t>
  </si>
  <si>
    <t>Panel 2: Model with Square of AFQT</t>
  </si>
  <si>
    <t>0.103**</t>
  </si>
  <si>
    <t>0.165***</t>
  </si>
  <si>
    <t>0.211***</t>
  </si>
  <si>
    <t>(0.0518)</t>
  </si>
  <si>
    <t>(0.0457)</t>
  </si>
  <si>
    <t>(0.0429)</t>
  </si>
  <si>
    <t>(0.0571)</t>
  </si>
  <si>
    <t>0.0328</t>
  </si>
  <si>
    <t>0.00968</t>
  </si>
  <si>
    <t>0.0111</t>
  </si>
  <si>
    <t>(0.0273)</t>
  </si>
  <si>
    <t>(0.0268)</t>
  </si>
  <si>
    <t>(0.0320)</t>
  </si>
  <si>
    <t>0.0152</t>
  </si>
  <si>
    <t>0.0379**</t>
  </si>
  <si>
    <t>0.0370**</t>
  </si>
  <si>
    <t>0.0406**</t>
  </si>
  <si>
    <t>0.183</t>
  </si>
  <si>
    <t>0.206</t>
  </si>
  <si>
    <t>Turning Point for &lt; 16 Years</t>
  </si>
  <si>
    <t>Initial Occupation</t>
  </si>
  <si>
    <t>Occupation at Year Five</t>
  </si>
  <si>
    <t>0.0173***</t>
  </si>
  <si>
    <t>0.0169***</t>
  </si>
  <si>
    <t>(0.00194)</t>
  </si>
  <si>
    <t>(0.00207)</t>
  </si>
  <si>
    <t>0.00240*</t>
  </si>
  <si>
    <t>0.00146</t>
  </si>
  <si>
    <t>(0.00124)</t>
  </si>
  <si>
    <t>0.0162***</t>
  </si>
  <si>
    <t>0.0161***</t>
  </si>
  <si>
    <t>(0.00222)</t>
  </si>
  <si>
    <t>(0.00242)</t>
  </si>
  <si>
    <t>0.00415**</t>
  </si>
  <si>
    <t>0.00256</t>
  </si>
  <si>
    <t>(0.00170)</t>
  </si>
  <si>
    <t>(0.00179)</t>
  </si>
  <si>
    <t>(0.00209)</t>
  </si>
  <si>
    <t>(0.00112)</t>
  </si>
  <si>
    <t>Notes: The table presents estimates of a model of training exposure (the fraction of years in which the individual received corporate sponsored training and either corporate sponsored training or participated in an appreticeship over the first four years after entering the labor market) on a quadratic function of AFQT for the sample of workers with less than 16 years of initial education. Panel 2 restricts these estimates to white workers only. Columns 1 and 2 presents estimates for self during the first four years after entering the labor market.  Columns 3 and 4 present estimates for the average fraction of worker-years during the first four years of work in which training is received for the occupation that this individual initially chose where the worker themselves is excluded from the calculation, and columns 5 and 6 present estimates for an equivalent fraction calculated for the individual's occupation at five years (or 6 years if occupation unobserved at 5 years).  In addition to the variables listed, the model includes controls for whether the worker is black, for the census region of residence, for whether the residence is in an urban area, whether the worker is in a part time job, year fixed effects, and linear time trend interactions with AFQT, black and initial education level.  Robust standard errors are presented.</t>
  </si>
  <si>
    <t>Occupation at Year Eight</t>
  </si>
  <si>
    <t>Annual Income</t>
  </si>
  <si>
    <t>Hourly Wage</t>
  </si>
  <si>
    <t>Initial Years of Education</t>
  </si>
  <si>
    <t>(0.000499)</t>
  </si>
  <si>
    <t>0.000888*</t>
  </si>
  <si>
    <t>0.000693</t>
  </si>
  <si>
    <t>0.00350</t>
  </si>
  <si>
    <t>0.00195</t>
  </si>
  <si>
    <t>0.000265</t>
  </si>
  <si>
    <t>9.31e-05</t>
  </si>
  <si>
    <t>(0.000521)</t>
  </si>
  <si>
    <t>(0.000496)</t>
  </si>
  <si>
    <t>(0.00258)</t>
  </si>
  <si>
    <t>(0.00160)</t>
  </si>
  <si>
    <t>(0.000979)</t>
  </si>
  <si>
    <t>(0.000607)</t>
  </si>
  <si>
    <t>-0.000551</t>
  </si>
  <si>
    <t>-0.000513</t>
  </si>
  <si>
    <t>-0.00124</t>
  </si>
  <si>
    <t>-0.000151</t>
  </si>
  <si>
    <t>-2.79e-05</t>
  </si>
  <si>
    <t>-0.000258</t>
  </si>
  <si>
    <t>(0.000622)</t>
  </si>
  <si>
    <t>(0.000409)</t>
  </si>
  <si>
    <t>(0.00167)</t>
  </si>
  <si>
    <t>(0.000820)</t>
  </si>
  <si>
    <t>(0.000778)</t>
  </si>
  <si>
    <t>1,993</t>
  </si>
  <si>
    <t>2,093</t>
  </si>
  <si>
    <t>2,110</t>
  </si>
  <si>
    <t>0.010</t>
  </si>
  <si>
    <t>0.000665</t>
  </si>
  <si>
    <t>0.00341</t>
  </si>
  <si>
    <t>0.00185</t>
  </si>
  <si>
    <t>0.000824</t>
  </si>
  <si>
    <t>0.000533</t>
  </si>
  <si>
    <t>(0.000539)</t>
  </si>
  <si>
    <t>(0.00236)</t>
  </si>
  <si>
    <t>(0.00147)</t>
  </si>
  <si>
    <t>(0.000713)</t>
  </si>
  <si>
    <t>(0.000492)</t>
  </si>
  <si>
    <t>-0.000597</t>
  </si>
  <si>
    <t>-0.000486</t>
  </si>
  <si>
    <t>-0.00190</t>
  </si>
  <si>
    <t>-0.000589</t>
  </si>
  <si>
    <t>-0.000161</t>
  </si>
  <si>
    <t>-0.000460</t>
  </si>
  <si>
    <t>(0.000789)</t>
  </si>
  <si>
    <t>(0.000471)</t>
  </si>
  <si>
    <t>(0.000836)</t>
  </si>
  <si>
    <t>(0.000758)</t>
  </si>
  <si>
    <t>(0.000591)</t>
  </si>
  <si>
    <t>0.020</t>
  </si>
  <si>
    <t>0.024</t>
  </si>
  <si>
    <t>0.026</t>
  </si>
  <si>
    <t>Education*Pot Exper/10</t>
  </si>
  <si>
    <t>Dependent Variable</t>
  </si>
  <si>
    <t>Year Trends by Human Capital Interactions</t>
  </si>
  <si>
    <t xml:space="preserve">None </t>
  </si>
  <si>
    <t>0.00769</t>
  </si>
  <si>
    <t>0.00255**</t>
  </si>
  <si>
    <t>0.00287</t>
  </si>
  <si>
    <t>-0.000616</t>
  </si>
  <si>
    <t>(0.000675)</t>
  </si>
  <si>
    <t>22,533</t>
  </si>
  <si>
    <t>0.006</t>
  </si>
  <si>
    <t>-0.000447</t>
  </si>
  <si>
    <t>0.00470**</t>
  </si>
  <si>
    <t>0.00792</t>
  </si>
  <si>
    <t>(0.00731)</t>
  </si>
  <si>
    <t>-0.000524</t>
  </si>
  <si>
    <t>Panel 1:  Log Wages Less Than 16 Years</t>
  </si>
  <si>
    <t>Panel 2: Adjusted Log Wage Less Than 16</t>
  </si>
  <si>
    <t>(0.00929)</t>
  </si>
  <si>
    <t>Panel 1:  Includes Linear Year Trend Interactions</t>
  </si>
  <si>
    <t>Panel 2: No Trend Interactions, Year FE's Only</t>
  </si>
  <si>
    <t>Notes: The table presents estimates from regressing occupation specific coefficient estimates for log earnings and log wage growth from the Current Population Survey on AFQT and on initial years of education for the cross-sectional sample of workers with less than 16 years of initial education. Columns 1 and 2 present estimates for initial occupation, Columns 3 and 4 present estimates for occupation at 5 years (or 6 years if occupation unobserved at 5 years), and columns 5 and 6 present estimates for occupation at 8 years (or 9 years if occupation unobserved at 8 years).  In addition to the variables listed, the model includes controls for whether the worker is black, for the census region of residence, for whether the residence is in an urban area, whether the worker is in a part time job, year fixed effects and in Panel 2 linear year trend interactions with AFQT, black and initial education level.  Time varying variables are based on the year in which the occupation is reported. Robust standard errors are presented.</t>
  </si>
  <si>
    <t>White Workers Only</t>
  </si>
  <si>
    <t>0.0289*</t>
  </si>
  <si>
    <t>0.000487</t>
  </si>
  <si>
    <t>-0.00543</t>
  </si>
  <si>
    <t>(0.00756)</t>
  </si>
  <si>
    <t>2.30e-05</t>
  </si>
  <si>
    <t>(0.000735)</t>
  </si>
  <si>
    <t>15,347</t>
  </si>
  <si>
    <t>0.0188</t>
  </si>
  <si>
    <t>(0.00314)</t>
  </si>
  <si>
    <t>-0.00244</t>
  </si>
  <si>
    <t>(0.00717)</t>
  </si>
  <si>
    <t>0.000548</t>
  </si>
  <si>
    <t>(0.00164)</t>
  </si>
  <si>
    <t>Notes: The table presents estimates from regressing occupation by potential experience fixed effects from log earnings in the CPS on AFQT and initial education interacted with potential experience using the workers current occupation for each observations. The sample of workers includes those with less than 16 years of education and 16 or less years of potential experience.  Columns 1 and 2 present estimates using fixed effects from CPS regressions for the full sample, while Columns 3 and 4 present estimates for the sample of white workers only.  In addition to the variables listed above, the model includes controls for whether the worker is black, for the census region of residence, for whether the residence is in an urban area, whether the worker is in a part time job, year fixed effects, and for columns 2 and 4 cubic year time trend interactions with AFQT, black and initial education level. Standard errors are clustered at the worker level.</t>
  </si>
  <si>
    <t>NLSY 79 Subsamples</t>
  </si>
  <si>
    <t>NLSY 97 Subsamples</t>
  </si>
  <si>
    <t>First Stage</t>
  </si>
  <si>
    <t>Second Stage</t>
  </si>
  <si>
    <t>Notes: This table presents the optimal bandwidth for estimating a non-parametric relationship between AFQT and wages.  The first stage conditions both log wages and other covariates on a non-parametric function of AFQT in order to estimate the parametric relationship between wages and those covariates, and the second stage models wages over AFQT after conditioning on the parametric covariates. The optimal bandwidth is estimated by minimizing the mean squared error of the wage residual net of the non-parametric function of AFQT in the first stage and net of the parametric function of other covariates in the second.</t>
  </si>
  <si>
    <t>afqt</t>
  </si>
  <si>
    <t>Pot Exp 25 - 28</t>
  </si>
  <si>
    <t>Pot Exp 29 - 32</t>
  </si>
  <si>
    <t>Pot Exp 1- 4</t>
  </si>
  <si>
    <t>Pot Exp 13 - 16</t>
  </si>
  <si>
    <t>Pot Exp 17 - 21</t>
  </si>
  <si>
    <t>AFQT^2*Pot Exp</t>
  </si>
  <si>
    <t>Table 1  Replication and Non-linear Returns to Ability</t>
  </si>
  <si>
    <t>Panel 3: Less Than 16 Years</t>
  </si>
  <si>
    <t>Panel 4: Less Than 16 Years White Workers Only</t>
  </si>
  <si>
    <t>ABH Subsamples</t>
  </si>
  <si>
    <t>Panel 1: Sibling Wage w/ Education &lt;16 ABH Model</t>
  </si>
  <si>
    <t>Panel 2: Sibling Wage and AFQT w/ Education &lt;16 ABH Model</t>
  </si>
  <si>
    <t>Panel 1: White Workers w/ Education &lt;16 ABH Model</t>
  </si>
  <si>
    <t>Panel 2: Black Workers w/ Education &lt;16 ABH Model</t>
  </si>
  <si>
    <t>Table 4  Incorporating Information from all Waves of the NLSY 79</t>
  </si>
  <si>
    <t>-0.0137</t>
  </si>
  <si>
    <t>0.0780**</t>
  </si>
  <si>
    <t>0.138***</t>
  </si>
  <si>
    <t>0.0803*</t>
  </si>
  <si>
    <t>(0.0363)</t>
  </si>
  <si>
    <t>(0.0370)</t>
  </si>
  <si>
    <t>(0.0423)</t>
  </si>
  <si>
    <t>(0.0486)</t>
  </si>
  <si>
    <t>-0.0341**</t>
  </si>
  <si>
    <t>-0.0222</t>
  </si>
  <si>
    <t>-0.00982</t>
  </si>
  <si>
    <t>-0.0182</t>
  </si>
  <si>
    <t>0.316</t>
  </si>
  <si>
    <t>-0.0941</t>
  </si>
  <si>
    <t>-0.352</t>
  </si>
  <si>
    <t>0.311</t>
  </si>
  <si>
    <t>(0.237)</t>
  </si>
  <si>
    <t>(0.252)</t>
  </si>
  <si>
    <t>(0.319)</t>
  </si>
  <si>
    <t>(0.331)</t>
  </si>
  <si>
    <t>-0.198</t>
  </si>
  <si>
    <t>0.0873</t>
  </si>
  <si>
    <t>0.347</t>
  </si>
  <si>
    <t>-0.251</t>
  </si>
  <si>
    <t>(0.206)</t>
  </si>
  <si>
    <t>(0.228)</t>
  </si>
  <si>
    <t>(0.321)</t>
  </si>
  <si>
    <t>(0.317)</t>
  </si>
  <si>
    <t>0.0521***</t>
  </si>
  <si>
    <t>0.0475***</t>
  </si>
  <si>
    <t>0.0434***</t>
  </si>
  <si>
    <t>0.0490***</t>
  </si>
  <si>
    <t>(0.00657)</t>
  </si>
  <si>
    <t>(0.00699)</t>
  </si>
  <si>
    <t>(0.00714)</t>
  </si>
  <si>
    <t>2,405</t>
  </si>
  <si>
    <t>2,548</t>
  </si>
  <si>
    <t>2,199</t>
  </si>
  <si>
    <t>1,801</t>
  </si>
  <si>
    <t>0.172</t>
  </si>
  <si>
    <t>0.238</t>
  </si>
  <si>
    <t>Prob of 4 Years College</t>
  </si>
  <si>
    <t>Prob of 4 Years^2</t>
  </si>
  <si>
    <t>Table 2  Determinants of Average Wages at Different Levels of Potential Experience</t>
  </si>
  <si>
    <t>Table 5  Average Wages NLSY 97</t>
  </si>
  <si>
    <t>Panel 1: NLSY 79 Less Than 16 Years of Initial Education</t>
  </si>
  <si>
    <t>0.0174**</t>
  </si>
  <si>
    <t>0.0195***</t>
  </si>
  <si>
    <t>0.00391*</t>
  </si>
  <si>
    <t>0.00324</t>
  </si>
  <si>
    <t>0.00197</t>
  </si>
  <si>
    <t>0.000358</t>
  </si>
  <si>
    <t>(0.00705)</t>
  </si>
  <si>
    <t>(0.00201)</t>
  </si>
  <si>
    <t>(0.00251)</t>
  </si>
  <si>
    <t>(0.00263)</t>
  </si>
  <si>
    <t>0.00607</t>
  </si>
  <si>
    <t>0.00496</t>
  </si>
  <si>
    <t>-0.00112</t>
  </si>
  <si>
    <t>-0.00131</t>
  </si>
  <si>
    <t>-0.00147</t>
  </si>
  <si>
    <t>-0.00291*</t>
  </si>
  <si>
    <t>(0.00428)</t>
  </si>
  <si>
    <t>(0.00436)</t>
  </si>
  <si>
    <t>(0.00141)</t>
  </si>
  <si>
    <t>(0.00148)</t>
  </si>
  <si>
    <t>(0.00172)</t>
  </si>
  <si>
    <t>1,998</t>
  </si>
  <si>
    <t>1,671</t>
  </si>
  <si>
    <t>0.041</t>
  </si>
  <si>
    <t>0.048</t>
  </si>
  <si>
    <t>0.047</t>
  </si>
  <si>
    <t>0.074</t>
  </si>
  <si>
    <t>0.070</t>
  </si>
  <si>
    <t>0.06</t>
  </si>
  <si>
    <t>0.0133*</t>
  </si>
  <si>
    <t>0.0156**</t>
  </si>
  <si>
    <t>0.00319</t>
  </si>
  <si>
    <t>0.00278</t>
  </si>
  <si>
    <t>1.26e-07</t>
  </si>
  <si>
    <t>-0.00189</t>
  </si>
  <si>
    <t>(0.00712)</t>
  </si>
  <si>
    <t>(0.00735)</t>
  </si>
  <si>
    <t>(0.00227)</t>
  </si>
  <si>
    <t>(0.00234)</t>
  </si>
  <si>
    <t>(0.00260)</t>
  </si>
  <si>
    <t>0.00776</t>
  </si>
  <si>
    <t>0.00642</t>
  </si>
  <si>
    <t>0.000543</t>
  </si>
  <si>
    <t>0.000417</t>
  </si>
  <si>
    <t>-0.00384*</t>
  </si>
  <si>
    <t>-0.00632***</t>
  </si>
  <si>
    <t>1,323</t>
  </si>
  <si>
    <t>1,105</t>
  </si>
  <si>
    <t>0.046</t>
  </si>
  <si>
    <t>0.045</t>
  </si>
  <si>
    <t>0.088</t>
  </si>
  <si>
    <t>0.085</t>
  </si>
  <si>
    <t>0.069</t>
  </si>
  <si>
    <t>Table 6 Relationship between Training and AFQT for less than 16 Years of Initial Education Sample</t>
  </si>
  <si>
    <t>Table 8  NLSY 79 Wages Adjusted for Exposure to Occupations with High Levels of Training</t>
  </si>
  <si>
    <t>Table 8  NLSY 97 Wages Adjusted for Exposure to Occupations with High Levels of Training</t>
  </si>
  <si>
    <t>Panel 2: Controlling for Exposure to High Training Intensity Occupations</t>
  </si>
  <si>
    <t>Cumulative Actual</t>
  </si>
  <si>
    <t>Cumulative Actual * AFQT</t>
  </si>
  <si>
    <t>Cumulative Actual ^2</t>
  </si>
  <si>
    <t>(0.00739)</t>
  </si>
  <si>
    <t>(0.00952)</t>
  </si>
  <si>
    <t>0.00878</t>
  </si>
  <si>
    <t>0.0456***</t>
  </si>
  <si>
    <t>0.0561***</t>
  </si>
  <si>
    <t>0.0783***</t>
  </si>
  <si>
    <t>(0.0197)</t>
  </si>
  <si>
    <t>(0.0224)</t>
  </si>
  <si>
    <t>-0.0207***</t>
  </si>
  <si>
    <t>-0.0203***</t>
  </si>
  <si>
    <t>-0.0267***</t>
  </si>
  <si>
    <t>-0.00802</t>
  </si>
  <si>
    <t>-0.000193</t>
  </si>
  <si>
    <t>(0.00723)</t>
  </si>
  <si>
    <t>(0.00711)</t>
  </si>
  <si>
    <t>(0.00891)</t>
  </si>
  <si>
    <t>(0.00991)</t>
  </si>
  <si>
    <t>0.0380***</t>
  </si>
  <si>
    <t>0.0365***</t>
  </si>
  <si>
    <t>0.0325***</t>
  </si>
  <si>
    <t>0.0355***</t>
  </si>
  <si>
    <t>(0.00623)</t>
  </si>
  <si>
    <t>(0.00598)</t>
  </si>
  <si>
    <t>(0.00591)</t>
  </si>
  <si>
    <t>(0.00903)</t>
  </si>
  <si>
    <t>0.763***</t>
  </si>
  <si>
    <t>0.611***</t>
  </si>
  <si>
    <t>0.424***</t>
  </si>
  <si>
    <t>0.309***</t>
  </si>
  <si>
    <t>0.347***</t>
  </si>
  <si>
    <t>(0.130)</t>
  </si>
  <si>
    <t>(0.0603)</t>
  </si>
  <si>
    <t>(0.0419)</t>
  </si>
  <si>
    <t>(0.0404)</t>
  </si>
  <si>
    <t>(0.0344)</t>
  </si>
  <si>
    <t>0.0853</t>
  </si>
  <si>
    <t>0.00375</t>
  </si>
  <si>
    <t>0.0181</t>
  </si>
  <si>
    <t>0.00215</t>
  </si>
  <si>
    <t>-0.00708</t>
  </si>
  <si>
    <t>(0.0732)</t>
  </si>
  <si>
    <t>(0.0318)</t>
  </si>
  <si>
    <t>(0.0231)</t>
  </si>
  <si>
    <t>-0.367**</t>
  </si>
  <si>
    <t>-0.153***</t>
  </si>
  <si>
    <t>-0.0659***</t>
  </si>
  <si>
    <t>-0.0382***</t>
  </si>
  <si>
    <t>(0.180)</t>
  </si>
  <si>
    <t>(0.0196)</t>
  </si>
  <si>
    <t>(0.0143)</t>
  </si>
  <si>
    <t>3,467</t>
  </si>
  <si>
    <t>0.193</t>
  </si>
  <si>
    <t>0.240</t>
  </si>
  <si>
    <t>0.327</t>
  </si>
  <si>
    <t>0.304</t>
  </si>
  <si>
    <t>0.331</t>
  </si>
  <si>
    <t>Panel 1:  Log Wages Less Than 16 Years White Workers Only</t>
  </si>
  <si>
    <t>0.0205</t>
  </si>
  <si>
    <t>0.0597***</t>
  </si>
  <si>
    <t>0.0625***</t>
  </si>
  <si>
    <t>0.0690**</t>
  </si>
  <si>
    <t>(0.0174)</t>
  </si>
  <si>
    <t>(0.0211)</t>
  </si>
  <si>
    <t>(0.0247)</t>
  </si>
  <si>
    <t>-0.0323***</t>
  </si>
  <si>
    <t>-0.0171*</t>
  </si>
  <si>
    <t>-0.0391***</t>
  </si>
  <si>
    <t>-0.0206</t>
  </si>
  <si>
    <t>-0.00799</t>
  </si>
  <si>
    <t>(0.00925)</t>
  </si>
  <si>
    <t>(0.0106)</t>
  </si>
  <si>
    <t>(0.0141)</t>
  </si>
  <si>
    <t>0.0586***</t>
  </si>
  <si>
    <t>0.0415***</t>
  </si>
  <si>
    <t>0.0406***</t>
  </si>
  <si>
    <t>0.0367***</t>
  </si>
  <si>
    <t>0.0540***</t>
  </si>
  <si>
    <t>(0.00752)</t>
  </si>
  <si>
    <t>0.696***</t>
  </si>
  <si>
    <t>0.610***</t>
  </si>
  <si>
    <t>0.445***</t>
  </si>
  <si>
    <t>0.291***</t>
  </si>
  <si>
    <t>0.341***</t>
  </si>
  <si>
    <t>(0.163)</t>
  </si>
  <si>
    <t>(0.0692)</t>
  </si>
  <si>
    <t>(0.0477)</t>
  </si>
  <si>
    <t>(0.0412)</t>
  </si>
  <si>
    <t>0.0256</t>
  </si>
  <si>
    <t>-0.0505</t>
  </si>
  <si>
    <t>0.00504</t>
  </si>
  <si>
    <t>0.00584</t>
  </si>
  <si>
    <t>-0.0149</t>
  </si>
  <si>
    <t>(0.103)</t>
  </si>
  <si>
    <t>(0.0493)</t>
  </si>
  <si>
    <t>(0.0359)</t>
  </si>
  <si>
    <t>(0.0262)</t>
  </si>
  <si>
    <t>-0.212</t>
  </si>
  <si>
    <t>-0.125***</t>
  </si>
  <si>
    <t>-0.0695***</t>
  </si>
  <si>
    <t>-0.0267*</t>
  </si>
  <si>
    <t>-0.0376***</t>
  </si>
  <si>
    <t>(0.243)</t>
  </si>
  <si>
    <t>(0.0481)</t>
  </si>
  <si>
    <t>2,388</t>
  </si>
  <si>
    <t>0.303</t>
  </si>
  <si>
    <t>0.276</t>
  </si>
  <si>
    <t>0.315</t>
  </si>
  <si>
    <t>0.0448***</t>
  </si>
  <si>
    <t>0.157</t>
  </si>
  <si>
    <t>-0.00358</t>
  </si>
  <si>
    <t>-0.0152</t>
  </si>
  <si>
    <t>0.00700</t>
  </si>
  <si>
    <t>-0.0219</t>
  </si>
  <si>
    <t>(0.0163)</t>
  </si>
  <si>
    <t>(0.0246)</t>
  </si>
  <si>
    <t>-0.0213***</t>
  </si>
  <si>
    <t>-0.0173*</t>
  </si>
  <si>
    <t>-0.0272***</t>
  </si>
  <si>
    <t>-0.0265**</t>
  </si>
  <si>
    <t>(0.00677)</t>
  </si>
  <si>
    <t>(0.00948)</t>
  </si>
  <si>
    <t>0.0177**</t>
  </si>
  <si>
    <t>0.0162*</t>
  </si>
  <si>
    <t>0.0240**</t>
  </si>
  <si>
    <t>0.0402***</t>
  </si>
  <si>
    <t>0.386***</t>
  </si>
  <si>
    <t>0.263***</t>
  </si>
  <si>
    <t>0.175***</t>
  </si>
  <si>
    <t>(0.0678)</t>
  </si>
  <si>
    <t>(0.0393)</t>
  </si>
  <si>
    <t>(0.0421)</t>
  </si>
  <si>
    <t>-0.0553</t>
  </si>
  <si>
    <t>0.0435</t>
  </si>
  <si>
    <t>(0.0624)</t>
  </si>
  <si>
    <t>(0.0292)</t>
  </si>
  <si>
    <t>-0.0459***</t>
  </si>
  <si>
    <t>-0.0293***</t>
  </si>
  <si>
    <t>-0.00920**</t>
  </si>
  <si>
    <t>-0.00834</t>
  </si>
  <si>
    <t>(0.00862)</t>
  </si>
  <si>
    <t>(0.00426)</t>
  </si>
  <si>
    <t>(0.00443)</t>
  </si>
  <si>
    <t>(0.00793)</t>
  </si>
  <si>
    <t>0.142</t>
  </si>
  <si>
    <t>0.170</t>
  </si>
  <si>
    <t>0.165</t>
  </si>
  <si>
    <t>-0.00511</t>
  </si>
  <si>
    <t>-0.00267</t>
  </si>
  <si>
    <t>0.0236</t>
  </si>
  <si>
    <t>-0.0188</t>
  </si>
  <si>
    <t>(0.0321)</t>
  </si>
  <si>
    <t>-0.0188*</t>
  </si>
  <si>
    <t>-0.0281**</t>
  </si>
  <si>
    <t>-0.0254**</t>
  </si>
  <si>
    <t>-0.0300</t>
  </si>
  <si>
    <t>(0.00962)</t>
  </si>
  <si>
    <t>0.00885</t>
  </si>
  <si>
    <t>0.0128</t>
  </si>
  <si>
    <t>0.0310**</t>
  </si>
  <si>
    <t>0.538***</t>
  </si>
  <si>
    <t>0.236***</t>
  </si>
  <si>
    <t>0.185***</t>
  </si>
  <si>
    <t>0.180***</t>
  </si>
  <si>
    <t>(0.162)</t>
  </si>
  <si>
    <t>(0.0838)</t>
  </si>
  <si>
    <t>(0.0547)</t>
  </si>
  <si>
    <t>(0.0504)</t>
  </si>
  <si>
    <t>-0.0953</t>
  </si>
  <si>
    <t>0.0130</t>
  </si>
  <si>
    <t>0.00142</t>
  </si>
  <si>
    <t>0.0631*</t>
  </si>
  <si>
    <t>(0.0818)</t>
  </si>
  <si>
    <t>(0.0388)</t>
  </si>
  <si>
    <t>-0.187</t>
  </si>
  <si>
    <t>-0.0181</t>
  </si>
  <si>
    <t>(0.120)</t>
  </si>
  <si>
    <t>Panel 1: NLSY 79 Less Than 16 Years of Initial Education White Workers Only</t>
  </si>
  <si>
    <t>Panel 2: NLSY 97 Less Than 16 Years of Initial Education White Workers Only</t>
  </si>
  <si>
    <t>Panel 2: NLSY 97 Less Than 16 Years of Initial Education</t>
  </si>
  <si>
    <t>Notes:  Columns 1 and 2 replicate the model by Arcidiacono, Bayer and Hizmo.  Columns 3 and 4 add a control for the square of AFQT, and columns 5 and 6 add controls for both the square of AFQT and its interaction with potential experience.  Column 1, 3 and 5 use a subsample with just workers with exactly 12 years of education, and columns 2, 4 and 6 present estimates for all workers with less than 16 years of education adding additional controls for years of education and the interaction of years of education with potential experience.  Standard errors are clustered at the individual worker level.</t>
  </si>
  <si>
    <t>Notes:  All potential experience subsamples have one observation per worker using average wages when in the labor market as the dependent variable and using the average of time varying control variables over the same waves. Each column presents the results from a seperate regression for each subsample. Column 1 presents the model for average wages based on observations between 1 and 4 years potential experience.  Columns 2 through 4 present comparable estimates for 5-8 years, 9-12 years and 13-16 years, respectively. Probability of having 4 years of college at labor market entry is predicted from the estimates of a probit model using the full sample of all workers, controlling for a vector of controls similar to the controls used in the wage models except determined at wave 1 and omitting the controls for years of education and potential experience. Specifically, the urban variable is whether in an urban area at wave 1, and the year fixed effects and potential experience are together replaced by age at wave 1 fixed effects.  Robust standard errors are reported since there is only one observation per worker in each regression.</t>
  </si>
  <si>
    <t>Notes: The table presents estimates of a model of training exposure (the fraction of years in which the individual received corporate sponsored training and either corporate sponsored training or participated in an appreticeship over the first four years after entering the labor market) on a quadratic function of AFQT for the sample of workers with less than 16 years of initial education. Panel 1 presents estimates for the NLYS 1979, and Panel 2 presents estimates for the NLSY 1997. Columns 1 and 2 presents estimates for self during the first four years after entering the labor market.  Columns 3 and 4 present estimates for the average fraction of worker-years during the first four years of work in which training is received for the occupation that this individual initially chose where the worker themselves is excluded from the calculation, and columns 5 and 6 present estimates for an equivalent fraction calculated for the individual's occupation at five years (or 6 years if occupation unobserved at 5 years).  In addition to the variables listed, the model includes controls for whether the worker is black, for the census region of residence, for whether the residence is in an urban area, whether the worker is in a part time job, and year dummies with all time varying variables averaged by worker over the first four years of potential experiences.  Robust standard errors are presented.</t>
  </si>
  <si>
    <t>Notes:  Wage information from all waves of the NLSY 1979 are included. All potential experience subsamples have one observation per worker using average wages when in the labor market as the dependent variable and using the average of time varying control variables over the same waves. For all models, years of education is based on the initial level when entering the labor market, and the subsamples are selected based on a measure of potential experience that increments by one for every year following labor market entry. Panel 2 restricts the samples to white workers only. Each column presents the results from a seperate regression for each subsample. Column 1 presents the model for average wages based on observations between 1 and 4 years potential experience.  Columns 2 through 8 present comparable estimates from 5-8 years to 29-32 years, respectively. Robust standard errors are reported since there is only one observation per worker in each regression.</t>
  </si>
  <si>
    <t>Notes:  Wage information from all waves of the NLSY 1997 are included. All potential experience subsamples have one observation per worker using average wages when in the labor market as the dependent variable and using the average of time varying control variables over the same waves. For all models, years of education is based on the initial level when entering the labor market, and the subsamples are selected based on a measure of potential experience that increments by one for every year following labor market entry. Panel 2 restricts the samples to white workers only. Each column presents the results from a seperate regression for each subsample. Columns 1 through 4 present comparable estimates from 1-4 years to 13-16 years, respectively. Robust standard errors are reported since there is only one observation per worker in each regression.</t>
  </si>
  <si>
    <t>Notes:  Presents estimates for worker average wage and average adjusted wage when in the labor market over the years of potential experience identified in the column headings using the NLSY 1979. Panels 1 presents estimates for average wage from Table 4, and panels 2 present estimates for a model that adds controls for cummulative exposure to occupational training levels.  For all models, years of education is based on the initial level when entering the labor market, and the subsamples are selected based on a measure of potential experience that increments by one for every year following labor market entry. Cumulative exposure calculated by simply adding up the incidence of training in a worker’s occupation each year over all years worked prior to a given wage observation. Standard errors are clustered at the worker level.</t>
  </si>
  <si>
    <t>Notes:  Presents estimates for worker average wage and average adjusted wage when in the labor market over the years of potential experience identified in the column headings using the NLSY 1997. Panels 1 presents estimates for average wage from Table 4, and panels 2 present estimates for a model that adds controls for cummulative exposure to occupational training levels.  For all models, years of education is based on the initial level when entering the labor market, and the subsamples are selected based on a measure of potential experience that increments by one for every year following labor market entry. Cumulative exposure calculated by simply adding up the incidence of training in a worker’s occupation each year over all years worked prior to a given wage observation. Standard errors are clustered at the worker level.</t>
  </si>
  <si>
    <t xml:space="preserve">Notes:  Analysis uses the sample from Altonji and Pierret. All potential experience subsamples have one observation per worker using average wages when in the labor market as the dependent variable and using the average of time varying control variables over the same waves.  The model pools all subsamples. The model includes the interaction of AFQT, education and black with year cubic trends.  All other controls are interacted with dummy variables associated with the subsamples for different years of potential experience.  The AFQT estimates in each column use an initial year based on the mode year for the first year of potential experience included in the subsample. The education estimates for all columns use an initial year based on the mode year for one year of potential experience.  Column 1 presents the model for average wages based on observations between 1 and 4 years potential experience.  Columns 2 through 4 present comparable estimates for 5-8 years, 9-12 years and 13-16 years, respectively. Standard errors are clustered at the worker level. </t>
  </si>
  <si>
    <t>Notes:  The sample is based on the same criteria as ABH except that workers are required to have 16 or more years of education. All potential experience subsamples have one observation per worker using average wages when in the labor market as the dependent variable and using the average of time varying control variables over the same waves. Each column presents the results from a seperate regression for each subsample. Column 1 presents the model for average wages based on observations between 1 and 4 years potential experience.  Columns 2 through 4 present comparable estimates for 5-8 years, 9-12 years and 13-16 years, respectively. Robust standard errors are reported since there is only one observation per worker in each regression.</t>
  </si>
  <si>
    <t>Notes:  The sample is based on the ABH criteria except that workers are allowed to have any education level less than 16 years. All potential experience subsamples have one observation per worker using average wages when in the labor market as the dependent variable and using the average of time varying control variables over the same waves. Each column presents the results from a seperate regression for each subsample. Column 1 presents the model for average wages based on observations between 1 and 4 years potential experience.  Columns 2 through 4 present comparable estimates for 5-8 years, 9-12 years and 13-16 years, respectively. Robust standard errors are reported since there is only one observation per worker in each regression.</t>
  </si>
  <si>
    <t>Table 3  Average Wages over Potential Experience conditional on Expected Education</t>
  </si>
  <si>
    <t>Appendix Table 1  Altonji and Pierret Replication and Non-linear Returns to Ability</t>
  </si>
  <si>
    <t>Appendix Table 2  ABH Replication and Non-linear Returns to Ability</t>
  </si>
  <si>
    <t>Appendix Table 3  Average Wages over Levels of Potential Experience A&amp;P Sample</t>
  </si>
  <si>
    <t>Appendix Table 4  AFQT Wage Returns for at least Four Years of College Sample</t>
  </si>
  <si>
    <t>Appendix Table 5   Optimal Bandwidths</t>
  </si>
  <si>
    <t>Appendix Table 6  Controlling for Sibling Wages</t>
  </si>
  <si>
    <t>Note:  This table replicates the results in Table 2 for white and black subsamples.  Panel 1 presents the results for the white subsample shown in Table 2, and Panel 2 presents equivalent results for the black subsample.  The columns are for worker average wages over different years of potential experience.  The columns present estimates from seperate regressions, and standard errors are robust.</t>
  </si>
  <si>
    <t>Notes:  Panel 1 replaces AFQT in the ABH model with average sibling wage from when sibling had 13-16 years of potential experience using all waves of the NLSY.  Panel 2 includes both sibling wage, AFQT and AFQT squared.  This table follows the same structure as Table 2.  The columns are for worker average wages over different years of potential experience and contain estimates from seperate regressions, and standard errors are robust.</t>
  </si>
  <si>
    <t>Appendix Table 7  Wage Models for Blacks and Whites Seperately</t>
  </si>
  <si>
    <t>Appendix Table 9  Educational Attainment and Wages</t>
  </si>
  <si>
    <t>Appendix Table 9 Determinants of Wages controls for Quadratic in Years Education</t>
  </si>
  <si>
    <t>Notes:  Replicates Table 2 adding a control for the square of the number of years of education.  The columns are for worker average wages over different years of potential experience.  The columns present estimates from seperate regressions, and standard errors are robust.</t>
  </si>
  <si>
    <t>Appendix Table 10  NSLY 1997 Replication</t>
  </si>
  <si>
    <t>Notes:  Panel 1 replicates the interactive models in Table 1 based on ABH using data from all waves of the NLSY 1997. The additional controls are based on the combined set of controls selected in this paper for the extended NSLY 79 sample created for Table 3 except that education is allowed to vary over time and potential experience is adjusted to account for workers returning to school similar to A&amp;P and ABH.  Panel 1 interacts AFQT, years of education and race with potential experience. Panel 2 adds a control for the square of AFQT, and Panel 3 adds controls for both the square of AFQT and its interaction with potential experience.  Column 1 uses a subsample of workers that have less than 16 years of education, column 2 presents estimates for all workers with 16 years of education or more, and Column 3 presents estimates for the full sample. Standard errors are clustered at the individual worker level.</t>
  </si>
  <si>
    <t xml:space="preserve">Notes:  Presents estimates for worker average wage when in the labor market over the years of potential experience identified in the column headings using the NLSY 1997 following the same sample selection process used to create the extended sample of workers for Table 4. Following Table 4, the regression uses initial education and potential experience is incremented yearly after entering the labor market whether or not the individual returns to school. The sample is restricted to workers with less than 16 years of education in their first year of potential experience or when first observed if in the labor market in 1997.  The columns are for worker average wages over different years of potential experience.  The models interaction of a year cubic with AFQT, years of education and in panel 1 race.  The estimates are based on a pooled model with the estimates presented interacted with dummies for the potential experience subsample. The AFQT estimates are based on year trends initialized for the subsample initial potential experience, and the education estimates are based on year trends initialized for one year of potential experience, and standard errors are clustered at the worker level. </t>
  </si>
  <si>
    <t>Notes:  Presents estimates for worker average wage when in the labor market over the years of potential experience identified in the column headings. Wage information from all waves of the NLSY 1979 are included.  The sample is restricted to workers with less than 16 years of education in their first year of potential experience or when first observed if in the labor market in 1979.  The sample in panel 2 is restricted to only white workers.  All models control for the initial years of education rather than actual education when surveyed. The columns are for worker average wages over different years of potential experience.  All models include the controls from the ABH model, as well as the interaction of a year cubic with AFQT, years of education and in panel 1 race.  The AFQT estimate is based on year trends initialized for the subsample initial potential experience, and the education estimate is based on year trends initialized for one year of potential experience (1981), and standard errors are clustered at the worker level. Each panel presents estimates from a pooled sample, and standard errors are clustered at the worker level.</t>
  </si>
  <si>
    <t>Appendix Table 12  Determinants of Average Wages over Potential Experience NLSY 97</t>
  </si>
  <si>
    <t>Appendix Table 11  Incorporating Information from all Waves of the NLSY</t>
  </si>
  <si>
    <t>Panel 2: Controlling for High Training Intensity Occupations White Workers Only</t>
  </si>
  <si>
    <t>Notes:  Presents estimates for worker average wage and average adjusted wage when in the labor market over the years of potential experience identified in the column headings using white workers in the NLSY 1979. Panels 1 presents estimates for average wage from Table 4, and panels 2 present estimates for a model that adds controls for cummulative exposure to occupational training levels.  For all models, years of education is based on the initial level when entering the labor market, and the subsamples are selected based on a measure of potential experience that increments by one for every year following labor market entry. Cumulative exposure calculated by simply adding up the incidence of training in a worker’s occupation each year over all years worked prior to a given wage observation. Standard errors are clustered at the worker level.</t>
  </si>
  <si>
    <t>Notes:  Presents estimates for worker average wage and average adjusted wage when in the labor market over the years of potential experience identified in the column headings using white workers in the NLSY 1997. Panels 1 presents estimates for average wage from Table 5, and panels 2 present estimates for a model that adds controls for cummulative exposure to occupational training levels.  For all models, years of education is based on the initial level when entering the labor market, and the subsamples are selected based on a measure of potential experience that increments by one for every year following labor market entry. Cumulative exposure calculated by simply adding up the incidence of training in a worker’s occupation each year over all years worked prior to a given wage observation. Standard errors are clustered at the worker level.</t>
  </si>
  <si>
    <t>Appendix Table 13 Relationship between Training and AFQT for less than 16 Years of Initial Education White Workers Only Sample</t>
  </si>
  <si>
    <t>Appendix Table 14  NLSY 79 Wages Adjusted for Exposure to Occupations with High Levels of Training</t>
  </si>
  <si>
    <t>Appendix Table 15  NLSY 97 Wages Adjusted for Exposure to Occupations with High Levels of Training</t>
  </si>
  <si>
    <t>Appendix Table 16 Relationship between Income and Wage Growth and AFQT or Education for less than 16 Years of Initial Education Sample</t>
  </si>
  <si>
    <t>Appendix Table 17  Current Occupation Earnings by Potential Experience</t>
  </si>
  <si>
    <t>Note: ABH did not use pot exp/10 in their model. They also use pot exp and multiply the estimates by 10. Same for appendix table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</si>
</sst>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Times New Roman"/>
      <family val="1"/>
    </font>
    <font>
      <sz val="11"/>
      <color theme="1"/>
      <name val="Times New Roman"/>
      <family val="1"/>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2">
    <xf numFmtId="0" fontId="0" fillId="0" borderId="0"/>
    <xf numFmtId="0" fontId="4" fillId="0" borderId="0"/>
  </cellStyleXfs>
  <cellXfs count="126">
    <xf numFmtId="0" fontId="0" fillId="0" borderId="0" xfId="0"/>
    <xf numFmtId="0" fontId="1" fillId="0" borderId="0" xfId="0" applyFont="1"/>
    <xf numFmtId="0" fontId="2" fillId="0" borderId="0" xfId="0" applyFont="1"/>
    <xf numFmtId="0" fontId="2" fillId="0" borderId="1" xfId="0" applyFont="1" applyBorder="1"/>
    <xf numFmtId="0" fontId="2" fillId="0" borderId="2" xfId="0" applyFont="1" applyBorder="1"/>
    <xf numFmtId="0" fontId="2" fillId="0" borderId="2" xfId="0" applyFont="1" applyBorder="1" applyAlignment="1">
      <alignment horizontal="center" wrapText="1"/>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2" xfId="0" applyNumberFormat="1"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0" fontId="2" fillId="0" borderId="3" xfId="0" applyFont="1" applyBorder="1" applyAlignment="1">
      <alignment wrapText="1"/>
    </xf>
    <xf numFmtId="49" fontId="2" fillId="0" borderId="3" xfId="0" applyNumberFormat="1" applyFont="1" applyBorder="1" applyAlignment="1">
      <alignment horizontal="center" wrapText="1"/>
    </xf>
    <xf numFmtId="0" fontId="0" fillId="0" borderId="4" xfId="0" applyBorder="1" applyAlignment="1">
      <alignment horizontal="center"/>
    </xf>
    <xf numFmtId="11" fontId="0" fillId="0" borderId="0" xfId="0" applyNumberFormat="1" applyAlignment="1">
      <alignment horizontal="center"/>
    </xf>
    <xf numFmtId="0" fontId="0" fillId="0" borderId="5" xfId="0" applyBorder="1" applyAlignment="1">
      <alignment horizontal="center"/>
    </xf>
    <xf numFmtId="0" fontId="2" fillId="0" borderId="0" xfId="0" applyFont="1" applyAlignment="1">
      <alignment horizontal="center"/>
    </xf>
    <xf numFmtId="0" fontId="2" fillId="0" borderId="5" xfId="0" applyFont="1" applyBorder="1"/>
    <xf numFmtId="49" fontId="2" fillId="0" borderId="5" xfId="0" applyNumberFormat="1" applyFont="1" applyBorder="1" applyAlignment="1">
      <alignment horizontal="center" vertical="center"/>
    </xf>
    <xf numFmtId="0" fontId="0" fillId="0" borderId="5" xfId="0" applyBorder="1" applyAlignment="1">
      <alignment horizontal="center" vertical="center"/>
    </xf>
    <xf numFmtId="0" fontId="1" fillId="0" borderId="0" xfId="0" applyFont="1" applyAlignment="1">
      <alignment horizontal="center"/>
    </xf>
    <xf numFmtId="0" fontId="0" fillId="0" borderId="2" xfId="0" applyBorder="1" applyAlignment="1">
      <alignment horizontal="center"/>
    </xf>
    <xf numFmtId="2" fontId="0" fillId="0" borderId="0" xfId="0" applyNumberFormat="1" applyAlignment="1">
      <alignment horizontal="center"/>
    </xf>
    <xf numFmtId="49" fontId="2" fillId="0" borderId="0" xfId="0" applyNumberFormat="1" applyFont="1" applyAlignment="1">
      <alignment horizontal="left"/>
    </xf>
    <xf numFmtId="2" fontId="0" fillId="0" borderId="0" xfId="0" applyNumberFormat="1"/>
    <xf numFmtId="49" fontId="1" fillId="0" borderId="0" xfId="0" applyNumberFormat="1" applyFont="1"/>
    <xf numFmtId="49" fontId="2" fillId="0" borderId="0" xfId="0" applyNumberFormat="1" applyFont="1"/>
    <xf numFmtId="49" fontId="2" fillId="0" borderId="1" xfId="0" applyNumberFormat="1" applyFont="1" applyBorder="1" applyAlignment="1">
      <alignment wrapText="1"/>
    </xf>
    <xf numFmtId="49" fontId="2" fillId="0" borderId="1" xfId="0" applyNumberFormat="1" applyFont="1" applyBorder="1"/>
    <xf numFmtId="49" fontId="0" fillId="0" borderId="0" xfId="0" applyNumberFormat="1" applyAlignment="1">
      <alignment horizontal="center"/>
    </xf>
    <xf numFmtId="49" fontId="0" fillId="0" borderId="1" xfId="0" applyNumberFormat="1" applyBorder="1" applyAlignment="1">
      <alignment horizontal="center"/>
    </xf>
    <xf numFmtId="49" fontId="2" fillId="0" borderId="2" xfId="0" applyNumberFormat="1" applyFont="1" applyBorder="1"/>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xf>
    <xf numFmtId="49" fontId="0" fillId="0" borderId="0" xfId="0" applyNumberFormat="1"/>
    <xf numFmtId="0" fontId="3" fillId="0" borderId="0" xfId="0" applyFont="1"/>
    <xf numFmtId="0" fontId="0" fillId="0" borderId="1" xfId="0" applyBorder="1"/>
    <xf numFmtId="0" fontId="0" fillId="0" borderId="6" xfId="0" applyBorder="1"/>
    <xf numFmtId="49" fontId="0" fillId="0" borderId="6" xfId="0" applyNumberFormat="1" applyBorder="1" applyAlignment="1">
      <alignment horizontal="center" vertical="center"/>
    </xf>
    <xf numFmtId="0" fontId="0" fillId="0" borderId="6" xfId="0" applyBorder="1" applyAlignment="1">
      <alignment horizontal="center" wrapText="1"/>
    </xf>
    <xf numFmtId="0" fontId="0" fillId="0" borderId="0" xfId="0" applyAlignment="1">
      <alignment horizontal="center" vertical="center"/>
    </xf>
    <xf numFmtId="0" fontId="2" fillId="0" borderId="7" xfId="0" applyFont="1" applyBorder="1" applyAlignment="1">
      <alignment horizontal="center" wrapText="1"/>
    </xf>
    <xf numFmtId="49" fontId="2" fillId="0" borderId="8" xfId="0" applyNumberFormat="1" applyFont="1" applyBorder="1" applyAlignment="1">
      <alignment horizontal="center" vertical="center"/>
    </xf>
    <xf numFmtId="0" fontId="0" fillId="0" borderId="9" xfId="0" applyBorder="1" applyAlignment="1">
      <alignment horizontal="center"/>
    </xf>
    <xf numFmtId="49" fontId="0" fillId="0" borderId="9" xfId="0" applyNumberFormat="1" applyBorder="1" applyAlignment="1">
      <alignment horizontal="center" vertical="center"/>
    </xf>
    <xf numFmtId="0" fontId="0" fillId="0" borderId="1" xfId="0" applyBorder="1" applyAlignment="1">
      <alignment horizontal="center" vertical="center"/>
    </xf>
    <xf numFmtId="0" fontId="0" fillId="0" borderId="9" xfId="0" applyBorder="1"/>
    <xf numFmtId="49" fontId="2" fillId="0" borderId="3" xfId="0" applyNumberFormat="1" applyFont="1" applyBorder="1" applyAlignment="1">
      <alignment horizontal="center" wrapText="1"/>
    </xf>
    <xf numFmtId="0" fontId="0" fillId="0" borderId="0" xfId="0" applyNumberFormat="1" applyFont="1" applyAlignment="1">
      <alignment horizontal="center"/>
    </xf>
    <xf numFmtId="0" fontId="0" fillId="0" borderId="1" xfId="0" applyNumberFormat="1" applyFont="1" applyBorder="1" applyAlignment="1">
      <alignment horizontal="center"/>
    </xf>
    <xf numFmtId="0" fontId="2" fillId="0" borderId="1" xfId="0" applyFont="1" applyBorder="1" applyAlignment="1">
      <alignment wrapText="1"/>
    </xf>
    <xf numFmtId="0" fontId="2" fillId="0" borderId="9" xfId="0" applyFont="1" applyBorder="1" applyAlignment="1">
      <alignment wrapText="1"/>
    </xf>
    <xf numFmtId="49" fontId="2" fillId="0" borderId="9" xfId="0" applyNumberFormat="1" applyFont="1" applyBorder="1" applyAlignment="1">
      <alignment horizontal="center" wrapText="1"/>
    </xf>
    <xf numFmtId="0" fontId="0" fillId="0" borderId="9" xfId="0" applyNumberFormat="1" applyFont="1" applyBorder="1" applyAlignment="1">
      <alignment horizontal="center"/>
    </xf>
    <xf numFmtId="49" fontId="2" fillId="0" borderId="3" xfId="0" applyNumberFormat="1" applyFont="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3" xfId="0" applyBorder="1"/>
    <xf numFmtId="2" fontId="0" fillId="0" borderId="9" xfId="0" applyNumberFormat="1" applyBorder="1"/>
    <xf numFmtId="49" fontId="2" fillId="0" borderId="3" xfId="0" applyNumberFormat="1" applyFont="1" applyBorder="1" applyAlignment="1">
      <alignment horizontal="center" wrapText="1"/>
    </xf>
    <xf numFmtId="0" fontId="0" fillId="0" borderId="0" xfId="0" applyAlignment="1">
      <alignment horizontal="center"/>
    </xf>
    <xf numFmtId="0" fontId="0" fillId="0" borderId="1" xfId="0" applyBorder="1" applyAlignment="1">
      <alignment horizontal="center"/>
    </xf>
    <xf numFmtId="49" fontId="2" fillId="0" borderId="3" xfId="0" applyNumberFormat="1" applyFont="1" applyBorder="1" applyAlignment="1">
      <alignment horizontal="center" wrapText="1"/>
    </xf>
    <xf numFmtId="0" fontId="0" fillId="0" borderId="10"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49" fontId="2" fillId="0" borderId="3" xfId="0" applyNumberFormat="1" applyFont="1" applyBorder="1" applyAlignment="1">
      <alignment horizontal="center" wrapText="1"/>
    </xf>
    <xf numFmtId="49" fontId="0" fillId="0" borderId="10" xfId="0" applyNumberFormat="1" applyBorder="1" applyAlignment="1">
      <alignment horizontal="center" vertical="center"/>
    </xf>
    <xf numFmtId="0" fontId="2" fillId="0" borderId="0" xfId="0" applyFont="1" applyBorder="1" applyAlignment="1">
      <alignment horizontal="center" wrapText="1"/>
    </xf>
    <xf numFmtId="0" fontId="0" fillId="0" borderId="0" xfId="0"/>
    <xf numFmtId="0" fontId="2" fillId="0" borderId="0" xfId="0" applyFont="1"/>
    <xf numFmtId="0" fontId="0" fillId="0" borderId="0" xfId="0"/>
    <xf numFmtId="0" fontId="1" fillId="0" borderId="0" xfId="0" applyFont="1"/>
    <xf numFmtId="0" fontId="2" fillId="0" borderId="0" xfId="0" applyFont="1"/>
    <xf numFmtId="0" fontId="2" fillId="0" borderId="3" xfId="0" applyFont="1" applyBorder="1" applyAlignment="1">
      <alignment wrapText="1"/>
    </xf>
    <xf numFmtId="49" fontId="2" fillId="0" borderId="3" xfId="0" applyNumberFormat="1" applyFont="1" applyBorder="1" applyAlignment="1">
      <alignment horizontal="center" wrapText="1"/>
    </xf>
    <xf numFmtId="0" fontId="0" fillId="0" borderId="0" xfId="0" applyAlignment="1">
      <alignment horizontal="center"/>
    </xf>
    <xf numFmtId="0" fontId="2" fillId="0" borderId="1" xfId="0" applyFont="1" applyBorder="1"/>
    <xf numFmtId="0" fontId="0" fillId="0" borderId="1" xfId="0" applyBorder="1" applyAlignment="1">
      <alignment horizontal="center"/>
    </xf>
    <xf numFmtId="2" fontId="0" fillId="0" borderId="0" xfId="0" applyNumberFormat="1" applyAlignment="1">
      <alignment horizontal="center"/>
    </xf>
    <xf numFmtId="0" fontId="0" fillId="0" borderId="0" xfId="0" applyBorder="1" applyAlignment="1">
      <alignment horizontal="center"/>
    </xf>
    <xf numFmtId="0" fontId="0" fillId="0" borderId="0" xfId="0"/>
    <xf numFmtId="0" fontId="2" fillId="0" borderId="0" xfId="0" applyFont="1"/>
    <xf numFmtId="0" fontId="0" fillId="0" borderId="0" xfId="0" applyAlignment="1">
      <alignment horizontal="center"/>
    </xf>
    <xf numFmtId="0" fontId="2" fillId="0" borderId="1" xfId="0" applyFont="1" applyBorder="1"/>
    <xf numFmtId="0" fontId="0" fillId="0" borderId="1" xfId="0" applyBorder="1" applyAlignment="1">
      <alignment horizontal="center"/>
    </xf>
    <xf numFmtId="2" fontId="0" fillId="0" borderId="0" xfId="0" applyNumberFormat="1" applyAlignment="1">
      <alignment horizontal="center"/>
    </xf>
    <xf numFmtId="0" fontId="0" fillId="0" borderId="0" xfId="0"/>
    <xf numFmtId="0" fontId="2" fillId="0" borderId="0" xfId="0" applyFont="1"/>
    <xf numFmtId="2" fontId="0" fillId="0" borderId="0" xfId="0" applyNumberFormat="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1" xfId="0" applyFont="1" applyBorder="1"/>
    <xf numFmtId="49" fontId="2" fillId="0" borderId="3" xfId="0" applyNumberFormat="1" applyFont="1" applyBorder="1" applyAlignment="1">
      <alignment horizontal="center" wrapText="1"/>
    </xf>
    <xf numFmtId="0" fontId="2" fillId="0" borderId="3" xfId="0" applyFont="1" applyBorder="1" applyAlignment="1">
      <alignment wrapText="1"/>
    </xf>
    <xf numFmtId="0" fontId="1" fillId="0" borderId="0" xfId="0" applyFont="1"/>
    <xf numFmtId="2" fontId="0" fillId="0" borderId="0" xfId="0" applyNumberForma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0" xfId="0" applyBorder="1"/>
    <xf numFmtId="0" fontId="0" fillId="0" borderId="10" xfId="0" applyBorder="1" applyAlignment="1">
      <alignment horizontal="center" wrapText="1"/>
    </xf>
    <xf numFmtId="0" fontId="2" fillId="0" borderId="10" xfId="0" applyFont="1" applyBorder="1"/>
    <xf numFmtId="49" fontId="2" fillId="0" borderId="10" xfId="0" applyNumberFormat="1" applyFont="1" applyBorder="1" applyAlignment="1">
      <alignment horizontal="center" vertical="center"/>
    </xf>
    <xf numFmtId="49" fontId="2" fillId="2" borderId="0" xfId="0" applyNumberFormat="1" applyFont="1" applyFill="1" applyAlignment="1">
      <alignment horizontal="left" vertical="center"/>
    </xf>
    <xf numFmtId="0" fontId="2" fillId="0" borderId="1" xfId="0" applyFont="1" applyBorder="1" applyAlignment="1">
      <alignment horizontal="left" wrapText="1"/>
    </xf>
    <xf numFmtId="0" fontId="2" fillId="0" borderId="1" xfId="0" applyFont="1" applyBorder="1" applyAlignment="1">
      <alignment horizontal="center"/>
    </xf>
    <xf numFmtId="0" fontId="2" fillId="0" borderId="3" xfId="0" applyFont="1" applyBorder="1" applyAlignment="1">
      <alignment horizontal="center" wrapText="1"/>
    </xf>
    <xf numFmtId="0" fontId="2" fillId="0" borderId="10" xfId="0" applyFont="1" applyBorder="1" applyAlignment="1">
      <alignment horizontal="left" wrapText="1"/>
    </xf>
    <xf numFmtId="0" fontId="2" fillId="0" borderId="3"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left" wrapText="1"/>
    </xf>
    <xf numFmtId="0" fontId="0" fillId="0" borderId="3" xfId="0" applyBorder="1" applyAlignment="1">
      <alignment horizontal="center" wrapText="1"/>
    </xf>
    <xf numFmtId="49" fontId="2" fillId="0" borderId="3" xfId="0" applyNumberFormat="1" applyFont="1" applyBorder="1" applyAlignment="1">
      <alignment horizontal="center"/>
    </xf>
    <xf numFmtId="49" fontId="2" fillId="0" borderId="3" xfId="0" applyNumberFormat="1" applyFont="1" applyBorder="1" applyAlignment="1">
      <alignment horizontal="center" wrapText="1"/>
    </xf>
    <xf numFmtId="49" fontId="2" fillId="0" borderId="1" xfId="0" applyNumberFormat="1" applyFont="1" applyBorder="1" applyAlignment="1">
      <alignment horizontal="left" wrapText="1"/>
    </xf>
    <xf numFmtId="0" fontId="2" fillId="0" borderId="7" xfId="0" applyFont="1" applyBorder="1" applyAlignment="1">
      <alignment horizontal="center" wrapText="1"/>
    </xf>
    <xf numFmtId="0" fontId="0" fillId="0" borderId="3" xfId="0" applyBorder="1" applyAlignment="1">
      <alignment horizontal="center"/>
    </xf>
    <xf numFmtId="49" fontId="2" fillId="0" borderId="1" xfId="0" applyNumberFormat="1" applyFont="1" applyBorder="1" applyAlignment="1">
      <alignment horizont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1: Quadratic AFQT Wage Returns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Pot Exp 1-4</c:v>
          </c:tx>
          <c:spPr>
            <a:ln w="28575" cap="rnd">
              <a:solidFill>
                <a:schemeClr val="accent1"/>
              </a:solidFill>
              <a:round/>
            </a:ln>
            <a:effectLst/>
          </c:spPr>
          <c:marker>
            <c:symbol val="none"/>
          </c:marker>
          <c:cat>
            <c:numRef>
              <c:f>'Figure 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1'!$F$2:$F$80</c:f>
              <c:numCache>
                <c:formatCode>0.00</c:formatCode>
                <c:ptCount val="79"/>
                <c:pt idx="0">
                  <c:v>-0.13532024999999998</c:v>
                </c:pt>
                <c:pt idx="1">
                  <c:v>-0.129941</c:v>
                </c:pt>
                <c:pt idx="2">
                  <c:v>-0.12466224999999997</c:v>
                </c:pt>
                <c:pt idx="3">
                  <c:v>-0.11948399999999998</c:v>
                </c:pt>
                <c:pt idx="4">
                  <c:v>-0.11440624999999997</c:v>
                </c:pt>
                <c:pt idx="5">
                  <c:v>-0.10942899999999997</c:v>
                </c:pt>
                <c:pt idx="6">
                  <c:v>-0.10455224999999996</c:v>
                </c:pt>
                <c:pt idx="7">
                  <c:v>-9.9775999999999962E-2</c:v>
                </c:pt>
                <c:pt idx="8">
                  <c:v>-9.510024999999997E-2</c:v>
                </c:pt>
                <c:pt idx="9">
                  <c:v>-9.0524999999999967E-2</c:v>
                </c:pt>
                <c:pt idx="10">
                  <c:v>-8.6050249999999967E-2</c:v>
                </c:pt>
                <c:pt idx="11">
                  <c:v>-8.1675999999999943E-2</c:v>
                </c:pt>
                <c:pt idx="12">
                  <c:v>-7.740224999999995E-2</c:v>
                </c:pt>
                <c:pt idx="13">
                  <c:v>-7.3228999999999947E-2</c:v>
                </c:pt>
                <c:pt idx="14">
                  <c:v>-6.9156249999999947E-2</c:v>
                </c:pt>
                <c:pt idx="15">
                  <c:v>-6.518399999999995E-2</c:v>
                </c:pt>
                <c:pt idx="16">
                  <c:v>-6.1312249999999943E-2</c:v>
                </c:pt>
                <c:pt idx="17">
                  <c:v>-5.7540999999999939E-2</c:v>
                </c:pt>
                <c:pt idx="18">
                  <c:v>-5.3870249999999939E-2</c:v>
                </c:pt>
                <c:pt idx="19">
                  <c:v>-5.0299999999999942E-2</c:v>
                </c:pt>
                <c:pt idx="20">
                  <c:v>-4.6830249999999934E-2</c:v>
                </c:pt>
                <c:pt idx="21">
                  <c:v>-4.3460999999999937E-2</c:v>
                </c:pt>
                <c:pt idx="22">
                  <c:v>-4.0192249999999936E-2</c:v>
                </c:pt>
                <c:pt idx="23">
                  <c:v>-3.7023999999999939E-2</c:v>
                </c:pt>
                <c:pt idx="24">
                  <c:v>-3.3956249999999938E-2</c:v>
                </c:pt>
                <c:pt idx="25">
                  <c:v>-3.0988999999999933E-2</c:v>
                </c:pt>
                <c:pt idx="26">
                  <c:v>-2.8122249999999932E-2</c:v>
                </c:pt>
                <c:pt idx="27">
                  <c:v>-2.5355999999999934E-2</c:v>
                </c:pt>
                <c:pt idx="28">
                  <c:v>-2.2690249999999933E-2</c:v>
                </c:pt>
                <c:pt idx="29">
                  <c:v>-2.0124999999999935E-2</c:v>
                </c:pt>
                <c:pt idx="30">
                  <c:v>-1.766024999999994E-2</c:v>
                </c:pt>
                <c:pt idx="31">
                  <c:v>-1.5295999999999942E-2</c:v>
                </c:pt>
                <c:pt idx="32">
                  <c:v>-1.3032249999999945E-2</c:v>
                </c:pt>
                <c:pt idx="33">
                  <c:v>-1.0868999999999948E-2</c:v>
                </c:pt>
                <c:pt idx="34">
                  <c:v>-8.8062499999999513E-3</c:v>
                </c:pt>
                <c:pt idx="35">
                  <c:v>-6.8439999999999543E-3</c:v>
                </c:pt>
                <c:pt idx="36">
                  <c:v>-4.9822499999999563E-3</c:v>
                </c:pt>
                <c:pt idx="37">
                  <c:v>-3.2209999999999587E-3</c:v>
                </c:pt>
                <c:pt idx="38">
                  <c:v>-1.5602499999999612E-3</c:v>
                </c:pt>
                <c:pt idx="39">
                  <c:v>0</c:v>
                </c:pt>
                <c:pt idx="40">
                  <c:v>1.4597500000000001E-3</c:v>
                </c:pt>
                <c:pt idx="41">
                  <c:v>2.8189999999999999E-3</c:v>
                </c:pt>
                <c:pt idx="42">
                  <c:v>4.0777500000000006E-3</c:v>
                </c:pt>
                <c:pt idx="43">
                  <c:v>5.2360000000000002E-3</c:v>
                </c:pt>
                <c:pt idx="44">
                  <c:v>6.2937500000000007E-3</c:v>
                </c:pt>
                <c:pt idx="45">
                  <c:v>7.2510000000000005E-3</c:v>
                </c:pt>
                <c:pt idx="46">
                  <c:v>8.1077500000000004E-3</c:v>
                </c:pt>
                <c:pt idx="47">
                  <c:v>8.8639999999999986E-3</c:v>
                </c:pt>
                <c:pt idx="48">
                  <c:v>9.5197500000000004E-3</c:v>
                </c:pt>
                <c:pt idx="49">
                  <c:v>1.0075000000000001E-2</c:v>
                </c:pt>
                <c:pt idx="50">
                  <c:v>1.0529750000000001E-2</c:v>
                </c:pt>
                <c:pt idx="51">
                  <c:v>1.0884000000000001E-2</c:v>
                </c:pt>
                <c:pt idx="52">
                  <c:v>1.113775E-2</c:v>
                </c:pt>
                <c:pt idx="53">
                  <c:v>1.1291000000000001E-2</c:v>
                </c:pt>
                <c:pt idx="54">
                  <c:v>1.134375E-2</c:v>
                </c:pt>
                <c:pt idx="55">
                  <c:v>1.1296E-2</c:v>
                </c:pt>
                <c:pt idx="56">
                  <c:v>1.1147749999999998E-2</c:v>
                </c:pt>
                <c:pt idx="57">
                  <c:v>1.0899000000000002E-2</c:v>
                </c:pt>
                <c:pt idx="58">
                  <c:v>1.054975E-2</c:v>
                </c:pt>
                <c:pt idx="59">
                  <c:v>1.0099999999999998E-2</c:v>
                </c:pt>
                <c:pt idx="60">
                  <c:v>9.5497499999999992E-3</c:v>
                </c:pt>
                <c:pt idx="61">
                  <c:v>8.8990000000000007E-3</c:v>
                </c:pt>
                <c:pt idx="62">
                  <c:v>8.1477499999999918E-3</c:v>
                </c:pt>
                <c:pt idx="63">
                  <c:v>7.2959999999999935E-3</c:v>
                </c:pt>
                <c:pt idx="64">
                  <c:v>6.3437499999999883E-3</c:v>
                </c:pt>
                <c:pt idx="65">
                  <c:v>5.2909999999999902E-3</c:v>
                </c:pt>
                <c:pt idx="66">
                  <c:v>4.1377499999999887E-3</c:v>
                </c:pt>
                <c:pt idx="67">
                  <c:v>2.8839999999999907E-3</c:v>
                </c:pt>
                <c:pt idx="68">
                  <c:v>1.5297499999999895E-3</c:v>
                </c:pt>
                <c:pt idx="69">
                  <c:v>7.4999999999984801E-5</c:v>
                </c:pt>
                <c:pt idx="70">
                  <c:v>-1.4802500000000163E-3</c:v>
                </c:pt>
                <c:pt idx="71">
                  <c:v>-3.1360000000000207E-3</c:v>
                </c:pt>
                <c:pt idx="72">
                  <c:v>-4.8922500000000285E-3</c:v>
                </c:pt>
                <c:pt idx="73">
                  <c:v>-6.7490000000000328E-3</c:v>
                </c:pt>
                <c:pt idx="74">
                  <c:v>-8.7062500000000334E-3</c:v>
                </c:pt>
                <c:pt idx="75">
                  <c:v>-1.0764000000000037E-2</c:v>
                </c:pt>
                <c:pt idx="76">
                  <c:v>-1.2922250000000038E-2</c:v>
                </c:pt>
                <c:pt idx="77">
                  <c:v>-1.5181000000000049E-2</c:v>
                </c:pt>
                <c:pt idx="78">
                  <c:v>-1.7540250000000056E-2</c:v>
                </c:pt>
              </c:numCache>
            </c:numRef>
          </c:val>
          <c:smooth val="0"/>
          <c:extLst>
            <c:ext xmlns:c16="http://schemas.microsoft.com/office/drawing/2014/chart" uri="{C3380CC4-5D6E-409C-BE32-E72D297353CC}">
              <c16:uniqueId val="{00000000-3B00-4BFB-A7E1-52D5861912BE}"/>
            </c:ext>
          </c:extLst>
        </c:ser>
        <c:ser>
          <c:idx val="1"/>
          <c:order val="1"/>
          <c:tx>
            <c:v>Pot Exp 5-8</c:v>
          </c:tx>
          <c:spPr>
            <a:ln w="28575" cap="rnd">
              <a:solidFill>
                <a:schemeClr val="accent2"/>
              </a:solidFill>
              <a:prstDash val="dash"/>
              <a:round/>
            </a:ln>
            <a:effectLst/>
          </c:spPr>
          <c:marker>
            <c:symbol val="none"/>
          </c:marker>
          <c:cat>
            <c:numRef>
              <c:f>'Figure 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1'!$G$2:$G$80</c:f>
              <c:numCache>
                <c:formatCode>0.00</c:formatCode>
                <c:ptCount val="79"/>
                <c:pt idx="0">
                  <c:v>-0.22558574999999997</c:v>
                </c:pt>
                <c:pt idx="1">
                  <c:v>-0.21749299999999999</c:v>
                </c:pt>
                <c:pt idx="2">
                  <c:v>-0.20952174999999998</c:v>
                </c:pt>
                <c:pt idx="3">
                  <c:v>-0.20167199999999996</c:v>
                </c:pt>
                <c:pt idx="4">
                  <c:v>-0.19394374999999997</c:v>
                </c:pt>
                <c:pt idx="5">
                  <c:v>-0.18633699999999997</c:v>
                </c:pt>
                <c:pt idx="6">
                  <c:v>-0.17885174999999995</c:v>
                </c:pt>
                <c:pt idx="7">
                  <c:v>-0.17148799999999995</c:v>
                </c:pt>
                <c:pt idx="8">
                  <c:v>-0.16424574999999994</c:v>
                </c:pt>
                <c:pt idx="9">
                  <c:v>-0.15712499999999993</c:v>
                </c:pt>
                <c:pt idx="10">
                  <c:v>-0.15012574999999995</c:v>
                </c:pt>
                <c:pt idx="11">
                  <c:v>-0.14324799999999993</c:v>
                </c:pt>
                <c:pt idx="12">
                  <c:v>-0.13649174999999991</c:v>
                </c:pt>
                <c:pt idx="13">
                  <c:v>-0.12985699999999992</c:v>
                </c:pt>
                <c:pt idx="14">
                  <c:v>-0.1233437499999999</c:v>
                </c:pt>
                <c:pt idx="15">
                  <c:v>-0.11695199999999992</c:v>
                </c:pt>
                <c:pt idx="16">
                  <c:v>-0.11068174999999991</c:v>
                </c:pt>
                <c:pt idx="17">
                  <c:v>-0.1045329999999999</c:v>
                </c:pt>
                <c:pt idx="18">
                  <c:v>-9.8505749999999906E-2</c:v>
                </c:pt>
                <c:pt idx="19">
                  <c:v>-9.2599999999999905E-2</c:v>
                </c:pt>
                <c:pt idx="20">
                  <c:v>-8.68157499999999E-2</c:v>
                </c:pt>
                <c:pt idx="21">
                  <c:v>-8.1152999999999892E-2</c:v>
                </c:pt>
                <c:pt idx="22">
                  <c:v>-7.5611749999999894E-2</c:v>
                </c:pt>
                <c:pt idx="23">
                  <c:v>-7.0191999999999879E-2</c:v>
                </c:pt>
                <c:pt idx="24">
                  <c:v>-6.4893749999999889E-2</c:v>
                </c:pt>
                <c:pt idx="25">
                  <c:v>-5.9716999999999881E-2</c:v>
                </c:pt>
                <c:pt idx="26">
                  <c:v>-5.4661749999999884E-2</c:v>
                </c:pt>
                <c:pt idx="27">
                  <c:v>-4.9727999999999876E-2</c:v>
                </c:pt>
                <c:pt idx="28">
                  <c:v>-4.4915749999999879E-2</c:v>
                </c:pt>
                <c:pt idx="29">
                  <c:v>-4.0224999999999879E-2</c:v>
                </c:pt>
                <c:pt idx="30">
                  <c:v>-3.5655749999999882E-2</c:v>
                </c:pt>
                <c:pt idx="31">
                  <c:v>-3.1207999999999889E-2</c:v>
                </c:pt>
                <c:pt idx="32">
                  <c:v>-2.6881749999999895E-2</c:v>
                </c:pt>
                <c:pt idx="33">
                  <c:v>-2.2676999999999895E-2</c:v>
                </c:pt>
                <c:pt idx="34">
                  <c:v>-1.8593749999999902E-2</c:v>
                </c:pt>
                <c:pt idx="35">
                  <c:v>-1.4631999999999905E-2</c:v>
                </c:pt>
                <c:pt idx="36">
                  <c:v>-1.0791749999999909E-2</c:v>
                </c:pt>
                <c:pt idx="37">
                  <c:v>-7.0729999999999118E-3</c:v>
                </c:pt>
                <c:pt idx="38">
                  <c:v>-3.4757499999999147E-3</c:v>
                </c:pt>
                <c:pt idx="39">
                  <c:v>0</c:v>
                </c:pt>
                <c:pt idx="40">
                  <c:v>3.35425E-3</c:v>
                </c:pt>
                <c:pt idx="41">
                  <c:v>6.587E-3</c:v>
                </c:pt>
                <c:pt idx="42">
                  <c:v>9.6982500000000003E-3</c:v>
                </c:pt>
                <c:pt idx="43">
                  <c:v>1.2688E-2</c:v>
                </c:pt>
                <c:pt idx="44">
                  <c:v>1.5556250000000001E-2</c:v>
                </c:pt>
                <c:pt idx="45">
                  <c:v>1.8303E-2</c:v>
                </c:pt>
                <c:pt idx="46">
                  <c:v>2.0928249999999999E-2</c:v>
                </c:pt>
                <c:pt idx="47">
                  <c:v>2.3431999999999998E-2</c:v>
                </c:pt>
                <c:pt idx="48">
                  <c:v>2.581425E-2</c:v>
                </c:pt>
                <c:pt idx="49">
                  <c:v>2.8074999999999996E-2</c:v>
                </c:pt>
                <c:pt idx="50">
                  <c:v>3.0214249999999998E-2</c:v>
                </c:pt>
                <c:pt idx="51">
                  <c:v>3.2231999999999997E-2</c:v>
                </c:pt>
                <c:pt idx="52">
                  <c:v>3.4128250000000006E-2</c:v>
                </c:pt>
                <c:pt idx="53">
                  <c:v>3.5903000000000004E-2</c:v>
                </c:pt>
                <c:pt idx="54">
                  <c:v>3.7556249999999999E-2</c:v>
                </c:pt>
                <c:pt idx="55">
                  <c:v>3.9088000000000005E-2</c:v>
                </c:pt>
                <c:pt idx="56">
                  <c:v>4.0498250000000013E-2</c:v>
                </c:pt>
                <c:pt idx="57">
                  <c:v>4.1787000000000005E-2</c:v>
                </c:pt>
                <c:pt idx="58">
                  <c:v>4.2954250000000013E-2</c:v>
                </c:pt>
                <c:pt idx="59">
                  <c:v>4.4000000000000004E-2</c:v>
                </c:pt>
                <c:pt idx="60">
                  <c:v>4.4924250000000006E-2</c:v>
                </c:pt>
                <c:pt idx="61">
                  <c:v>4.5727000000000004E-2</c:v>
                </c:pt>
                <c:pt idx="62">
                  <c:v>4.6408249999999998E-2</c:v>
                </c:pt>
                <c:pt idx="63">
                  <c:v>4.696800000000001E-2</c:v>
                </c:pt>
                <c:pt idx="64">
                  <c:v>4.7406250000000011E-2</c:v>
                </c:pt>
                <c:pt idx="65">
                  <c:v>4.7723000000000008E-2</c:v>
                </c:pt>
                <c:pt idx="66">
                  <c:v>4.7918250000000009E-2</c:v>
                </c:pt>
                <c:pt idx="67">
                  <c:v>4.7992000000000007E-2</c:v>
                </c:pt>
                <c:pt idx="68">
                  <c:v>4.7944250000000001E-2</c:v>
                </c:pt>
                <c:pt idx="69">
                  <c:v>4.7774999999999998E-2</c:v>
                </c:pt>
                <c:pt idx="70">
                  <c:v>4.7484249999999992E-2</c:v>
                </c:pt>
                <c:pt idx="71">
                  <c:v>4.7072000000000003E-2</c:v>
                </c:pt>
                <c:pt idx="72">
                  <c:v>4.6538249999999989E-2</c:v>
                </c:pt>
                <c:pt idx="73">
                  <c:v>4.5882999999999993E-2</c:v>
                </c:pt>
                <c:pt idx="74">
                  <c:v>4.5106249999999987E-2</c:v>
                </c:pt>
                <c:pt idx="75">
                  <c:v>4.4207999999999983E-2</c:v>
                </c:pt>
                <c:pt idx="76">
                  <c:v>4.3188249999999997E-2</c:v>
                </c:pt>
                <c:pt idx="77">
                  <c:v>4.2046999999999987E-2</c:v>
                </c:pt>
                <c:pt idx="78">
                  <c:v>4.078424999999998E-2</c:v>
                </c:pt>
              </c:numCache>
            </c:numRef>
          </c:val>
          <c:smooth val="0"/>
          <c:extLst>
            <c:ext xmlns:c16="http://schemas.microsoft.com/office/drawing/2014/chart" uri="{C3380CC4-5D6E-409C-BE32-E72D297353CC}">
              <c16:uniqueId val="{00000001-3B00-4BFB-A7E1-52D5861912BE}"/>
            </c:ext>
          </c:extLst>
        </c:ser>
        <c:ser>
          <c:idx val="2"/>
          <c:order val="2"/>
          <c:tx>
            <c:v>Pot Exp 9-12</c:v>
          </c:tx>
          <c:spPr>
            <a:ln w="28575" cap="rnd">
              <a:solidFill>
                <a:schemeClr val="accent3"/>
              </a:solidFill>
              <a:prstDash val="sysDash"/>
              <a:round/>
            </a:ln>
            <a:effectLst/>
          </c:spPr>
          <c:marker>
            <c:symbol val="none"/>
          </c:marker>
          <c:cat>
            <c:numRef>
              <c:f>'Figure 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1'!$H$2:$H$80</c:f>
              <c:numCache>
                <c:formatCode>0.00</c:formatCode>
                <c:ptCount val="79"/>
                <c:pt idx="0">
                  <c:v>-0.26511224999999994</c:v>
                </c:pt>
                <c:pt idx="1">
                  <c:v>-0.25670899999999996</c:v>
                </c:pt>
                <c:pt idx="2">
                  <c:v>-0.24839024999999995</c:v>
                </c:pt>
                <c:pt idx="3">
                  <c:v>-0.24015599999999998</c:v>
                </c:pt>
                <c:pt idx="4">
                  <c:v>-0.23200624999999994</c:v>
                </c:pt>
                <c:pt idx="5">
                  <c:v>-0.22394099999999995</c:v>
                </c:pt>
                <c:pt idx="6">
                  <c:v>-0.21596024999999994</c:v>
                </c:pt>
                <c:pt idx="7">
                  <c:v>-0.20806399999999992</c:v>
                </c:pt>
                <c:pt idx="8">
                  <c:v>-0.20025224999999994</c:v>
                </c:pt>
                <c:pt idx="9">
                  <c:v>-0.19252499999999992</c:v>
                </c:pt>
                <c:pt idx="10">
                  <c:v>-0.18488224999999991</c:v>
                </c:pt>
                <c:pt idx="11">
                  <c:v>-0.17732399999999993</c:v>
                </c:pt>
                <c:pt idx="12">
                  <c:v>-0.1698502499999999</c:v>
                </c:pt>
                <c:pt idx="13">
                  <c:v>-0.16246099999999991</c:v>
                </c:pt>
                <c:pt idx="14">
                  <c:v>-0.15515624999999988</c:v>
                </c:pt>
                <c:pt idx="15">
                  <c:v>-0.1479359999999999</c:v>
                </c:pt>
                <c:pt idx="16">
                  <c:v>-0.14080024999999988</c:v>
                </c:pt>
                <c:pt idx="17">
                  <c:v>-0.1337489999999999</c:v>
                </c:pt>
                <c:pt idx="18">
                  <c:v>-0.12678224999999987</c:v>
                </c:pt>
                <c:pt idx="19">
                  <c:v>-0.11989999999999987</c:v>
                </c:pt>
                <c:pt idx="20">
                  <c:v>-0.11310224999999986</c:v>
                </c:pt>
                <c:pt idx="21">
                  <c:v>-0.10638899999999986</c:v>
                </c:pt>
                <c:pt idx="22">
                  <c:v>-9.9760249999999856E-2</c:v>
                </c:pt>
                <c:pt idx="23">
                  <c:v>-9.3215999999999855E-2</c:v>
                </c:pt>
                <c:pt idx="24">
                  <c:v>-8.6756249999999854E-2</c:v>
                </c:pt>
                <c:pt idx="25">
                  <c:v>-8.0380999999999841E-2</c:v>
                </c:pt>
                <c:pt idx="26">
                  <c:v>-7.4090249999999844E-2</c:v>
                </c:pt>
                <c:pt idx="27">
                  <c:v>-6.7883999999999847E-2</c:v>
                </c:pt>
                <c:pt idx="28">
                  <c:v>-6.1762249999999845E-2</c:v>
                </c:pt>
                <c:pt idx="29">
                  <c:v>-5.5724999999999844E-2</c:v>
                </c:pt>
                <c:pt idx="30">
                  <c:v>-4.9772249999999851E-2</c:v>
                </c:pt>
                <c:pt idx="31">
                  <c:v>-4.3903999999999853E-2</c:v>
                </c:pt>
                <c:pt idx="32">
                  <c:v>-3.8120249999999849E-2</c:v>
                </c:pt>
                <c:pt idx="33">
                  <c:v>-3.242099999999986E-2</c:v>
                </c:pt>
                <c:pt idx="34">
                  <c:v>-2.6806249999999865E-2</c:v>
                </c:pt>
                <c:pt idx="35">
                  <c:v>-2.1275999999999868E-2</c:v>
                </c:pt>
                <c:pt idx="36">
                  <c:v>-1.5830249999999869E-2</c:v>
                </c:pt>
                <c:pt idx="37">
                  <c:v>-1.0468999999999871E-2</c:v>
                </c:pt>
                <c:pt idx="38">
                  <c:v>-5.192249999999874E-3</c:v>
                </c:pt>
                <c:pt idx="39">
                  <c:v>0</c:v>
                </c:pt>
                <c:pt idx="40">
                  <c:v>5.1077500000000003E-3</c:v>
                </c:pt>
                <c:pt idx="41">
                  <c:v>1.0130999999999999E-2</c:v>
                </c:pt>
                <c:pt idx="42">
                  <c:v>1.5069750000000002E-2</c:v>
                </c:pt>
                <c:pt idx="43">
                  <c:v>1.9924000000000001E-2</c:v>
                </c:pt>
                <c:pt idx="44">
                  <c:v>2.469375E-2</c:v>
                </c:pt>
                <c:pt idx="45">
                  <c:v>2.9378999999999995E-2</c:v>
                </c:pt>
                <c:pt idx="46">
                  <c:v>3.3979749999999996E-2</c:v>
                </c:pt>
                <c:pt idx="47">
                  <c:v>3.8495999999999996E-2</c:v>
                </c:pt>
                <c:pt idx="48">
                  <c:v>4.2927749999999994E-2</c:v>
                </c:pt>
                <c:pt idx="49">
                  <c:v>4.7274999999999991E-2</c:v>
                </c:pt>
                <c:pt idx="50">
                  <c:v>5.1537749999999993E-2</c:v>
                </c:pt>
                <c:pt idx="51">
                  <c:v>5.5715999999999995E-2</c:v>
                </c:pt>
                <c:pt idx="52">
                  <c:v>5.9809749999999995E-2</c:v>
                </c:pt>
                <c:pt idx="53">
                  <c:v>6.3819000000000001E-2</c:v>
                </c:pt>
                <c:pt idx="54">
                  <c:v>6.7743750000000005E-2</c:v>
                </c:pt>
                <c:pt idx="55">
                  <c:v>7.1584000000000009E-2</c:v>
                </c:pt>
                <c:pt idx="56">
                  <c:v>7.5339750000000011E-2</c:v>
                </c:pt>
                <c:pt idx="57">
                  <c:v>7.9011000000000012E-2</c:v>
                </c:pt>
                <c:pt idx="58">
                  <c:v>8.2597750000000011E-2</c:v>
                </c:pt>
                <c:pt idx="59">
                  <c:v>8.610000000000001E-2</c:v>
                </c:pt>
                <c:pt idx="60">
                  <c:v>8.9517750000000021E-2</c:v>
                </c:pt>
                <c:pt idx="61">
                  <c:v>9.2851000000000017E-2</c:v>
                </c:pt>
                <c:pt idx="62">
                  <c:v>9.6099750000000012E-2</c:v>
                </c:pt>
                <c:pt idx="63">
                  <c:v>9.9264000000000019E-2</c:v>
                </c:pt>
                <c:pt idx="64">
                  <c:v>0.10234375000000001</c:v>
                </c:pt>
                <c:pt idx="65">
                  <c:v>0.10533900000000003</c:v>
                </c:pt>
                <c:pt idx="66">
                  <c:v>0.10824975000000002</c:v>
                </c:pt>
                <c:pt idx="67">
                  <c:v>0.11107600000000004</c:v>
                </c:pt>
                <c:pt idx="68">
                  <c:v>0.11381775000000004</c:v>
                </c:pt>
                <c:pt idx="69">
                  <c:v>0.11647500000000002</c:v>
                </c:pt>
                <c:pt idx="70">
                  <c:v>0.11904775000000004</c:v>
                </c:pt>
                <c:pt idx="71">
                  <c:v>0.12153600000000003</c:v>
                </c:pt>
                <c:pt idx="72">
                  <c:v>0.12393975000000003</c:v>
                </c:pt>
                <c:pt idx="73">
                  <c:v>0.12625900000000004</c:v>
                </c:pt>
                <c:pt idx="74">
                  <c:v>0.12849375000000002</c:v>
                </c:pt>
                <c:pt idx="75">
                  <c:v>0.13064400000000004</c:v>
                </c:pt>
                <c:pt idx="76">
                  <c:v>0.13270975000000002</c:v>
                </c:pt>
                <c:pt idx="77">
                  <c:v>0.13469100000000003</c:v>
                </c:pt>
                <c:pt idx="78">
                  <c:v>0.13658775000000006</c:v>
                </c:pt>
              </c:numCache>
            </c:numRef>
          </c:val>
          <c:smooth val="0"/>
          <c:extLst>
            <c:ext xmlns:c16="http://schemas.microsoft.com/office/drawing/2014/chart" uri="{C3380CC4-5D6E-409C-BE32-E72D297353CC}">
              <c16:uniqueId val="{00000002-3B00-4BFB-A7E1-52D5861912BE}"/>
            </c:ext>
          </c:extLst>
        </c:ser>
        <c:ser>
          <c:idx val="3"/>
          <c:order val="3"/>
          <c:tx>
            <c:v>Pot Exp 13-16</c:v>
          </c:tx>
          <c:spPr>
            <a:ln w="28575" cap="rnd">
              <a:solidFill>
                <a:schemeClr val="accent4"/>
              </a:solidFill>
              <a:prstDash val="sysDot"/>
              <a:round/>
            </a:ln>
            <a:effectLst/>
          </c:spPr>
          <c:marker>
            <c:symbol val="none"/>
          </c:marker>
          <c:cat>
            <c:numRef>
              <c:f>'Figure 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1'!$I$2:$I$80</c:f>
              <c:numCache>
                <c:formatCode>0.00</c:formatCode>
                <c:ptCount val="79"/>
                <c:pt idx="0">
                  <c:v>-0.26355127500000003</c:v>
                </c:pt>
                <c:pt idx="1">
                  <c:v>-0.2559091</c:v>
                </c:pt>
                <c:pt idx="2">
                  <c:v>-0.24831347500000001</c:v>
                </c:pt>
                <c:pt idx="3">
                  <c:v>-0.24076439999999999</c:v>
                </c:pt>
                <c:pt idx="4">
                  <c:v>-0.23326187499999998</c:v>
                </c:pt>
                <c:pt idx="5">
                  <c:v>-0.22580589999999998</c:v>
                </c:pt>
                <c:pt idx="6">
                  <c:v>-0.21839647499999995</c:v>
                </c:pt>
                <c:pt idx="7">
                  <c:v>-0.21103359999999996</c:v>
                </c:pt>
                <c:pt idx="8">
                  <c:v>-0.20371727499999995</c:v>
                </c:pt>
                <c:pt idx="9">
                  <c:v>-0.19644749999999994</c:v>
                </c:pt>
                <c:pt idx="10">
                  <c:v>-0.18922427499999994</c:v>
                </c:pt>
                <c:pt idx="11">
                  <c:v>-0.18204759999999992</c:v>
                </c:pt>
                <c:pt idx="12">
                  <c:v>-0.17491747499999993</c:v>
                </c:pt>
                <c:pt idx="13">
                  <c:v>-0.16783389999999992</c:v>
                </c:pt>
                <c:pt idx="14">
                  <c:v>-0.16079687499999992</c:v>
                </c:pt>
                <c:pt idx="15">
                  <c:v>-0.1538063999999999</c:v>
                </c:pt>
                <c:pt idx="16">
                  <c:v>-0.14686247499999991</c:v>
                </c:pt>
                <c:pt idx="17">
                  <c:v>-0.1399650999999999</c:v>
                </c:pt>
                <c:pt idx="18">
                  <c:v>-0.13311427499999989</c:v>
                </c:pt>
                <c:pt idx="19">
                  <c:v>-0.12630999999999989</c:v>
                </c:pt>
                <c:pt idx="20">
                  <c:v>-0.11955227499999989</c:v>
                </c:pt>
                <c:pt idx="21">
                  <c:v>-0.11284109999999987</c:v>
                </c:pt>
                <c:pt idx="22">
                  <c:v>-0.10617647499999987</c:v>
                </c:pt>
                <c:pt idx="23">
                  <c:v>-9.9558399999999866E-2</c:v>
                </c:pt>
                <c:pt idx="24">
                  <c:v>-9.2986874999999858E-2</c:v>
                </c:pt>
                <c:pt idx="25">
                  <c:v>-8.6461899999999856E-2</c:v>
                </c:pt>
                <c:pt idx="26">
                  <c:v>-7.998347499999986E-2</c:v>
                </c:pt>
                <c:pt idx="27">
                  <c:v>-7.3551599999999842E-2</c:v>
                </c:pt>
                <c:pt idx="28">
                  <c:v>-6.7166274999999845E-2</c:v>
                </c:pt>
                <c:pt idx="29">
                  <c:v>-6.082749999999984E-2</c:v>
                </c:pt>
                <c:pt idx="30">
                  <c:v>-5.4535274999999848E-2</c:v>
                </c:pt>
                <c:pt idx="31">
                  <c:v>-4.8289599999999849E-2</c:v>
                </c:pt>
                <c:pt idx="32">
                  <c:v>-4.209047499999985E-2</c:v>
                </c:pt>
                <c:pt idx="33">
                  <c:v>-3.5937899999999856E-2</c:v>
                </c:pt>
                <c:pt idx="34">
                  <c:v>-2.9831874999999855E-2</c:v>
                </c:pt>
                <c:pt idx="35">
                  <c:v>-2.3772399999999853E-2</c:v>
                </c:pt>
                <c:pt idx="36">
                  <c:v>-1.7759474999999858E-2</c:v>
                </c:pt>
                <c:pt idx="37">
                  <c:v>-1.1793099999999857E-2</c:v>
                </c:pt>
                <c:pt idx="38">
                  <c:v>-5.8732749999998585E-3</c:v>
                </c:pt>
                <c:pt idx="39">
                  <c:v>0</c:v>
                </c:pt>
                <c:pt idx="40">
                  <c:v>5.8267250000000013E-3</c:v>
                </c:pt>
                <c:pt idx="41">
                  <c:v>1.1606900000000002E-2</c:v>
                </c:pt>
                <c:pt idx="42">
                  <c:v>1.7340525000000002E-2</c:v>
                </c:pt>
                <c:pt idx="43">
                  <c:v>2.3027600000000006E-2</c:v>
                </c:pt>
                <c:pt idx="44">
                  <c:v>2.8668125000000003E-2</c:v>
                </c:pt>
                <c:pt idx="45">
                  <c:v>3.4262099999999997E-2</c:v>
                </c:pt>
                <c:pt idx="46">
                  <c:v>3.9809524999999998E-2</c:v>
                </c:pt>
                <c:pt idx="47">
                  <c:v>4.5310400000000001E-2</c:v>
                </c:pt>
                <c:pt idx="48">
                  <c:v>5.0764724999999997E-2</c:v>
                </c:pt>
                <c:pt idx="49">
                  <c:v>5.61725E-2</c:v>
                </c:pt>
                <c:pt idx="50">
                  <c:v>6.1533724999999991E-2</c:v>
                </c:pt>
                <c:pt idx="51">
                  <c:v>6.6848400000000002E-2</c:v>
                </c:pt>
                <c:pt idx="52">
                  <c:v>7.2116525000000001E-2</c:v>
                </c:pt>
                <c:pt idx="53">
                  <c:v>7.7338100000000007E-2</c:v>
                </c:pt>
                <c:pt idx="54">
                  <c:v>8.251312500000002E-2</c:v>
                </c:pt>
                <c:pt idx="55">
                  <c:v>8.7641600000000028E-2</c:v>
                </c:pt>
                <c:pt idx="56">
                  <c:v>9.2723525000000015E-2</c:v>
                </c:pt>
                <c:pt idx="57">
                  <c:v>9.7758900000000024E-2</c:v>
                </c:pt>
                <c:pt idx="58">
                  <c:v>0.10274772500000004</c:v>
                </c:pt>
                <c:pt idx="59">
                  <c:v>0.10769000000000004</c:v>
                </c:pt>
                <c:pt idx="60">
                  <c:v>0.11258572500000004</c:v>
                </c:pt>
                <c:pt idx="61">
                  <c:v>0.11743490000000004</c:v>
                </c:pt>
                <c:pt idx="62">
                  <c:v>0.12223752500000006</c:v>
                </c:pt>
                <c:pt idx="63">
                  <c:v>0.12699360000000004</c:v>
                </c:pt>
                <c:pt idx="64">
                  <c:v>0.13170312500000003</c:v>
                </c:pt>
                <c:pt idx="65">
                  <c:v>0.13636610000000005</c:v>
                </c:pt>
                <c:pt idx="66">
                  <c:v>0.14098252500000005</c:v>
                </c:pt>
                <c:pt idx="67">
                  <c:v>0.14555240000000008</c:v>
                </c:pt>
                <c:pt idx="68">
                  <c:v>0.15007572500000005</c:v>
                </c:pt>
                <c:pt idx="69">
                  <c:v>0.15455250000000009</c:v>
                </c:pt>
                <c:pt idx="70">
                  <c:v>0.15898272500000007</c:v>
                </c:pt>
                <c:pt idx="71">
                  <c:v>0.16336640000000008</c:v>
                </c:pt>
                <c:pt idx="72">
                  <c:v>0.16770352500000008</c:v>
                </c:pt>
                <c:pt idx="73">
                  <c:v>0.17199410000000007</c:v>
                </c:pt>
                <c:pt idx="74">
                  <c:v>0.17623812500000011</c:v>
                </c:pt>
                <c:pt idx="75">
                  <c:v>0.18043560000000008</c:v>
                </c:pt>
                <c:pt idx="76">
                  <c:v>0.18458652500000008</c:v>
                </c:pt>
                <c:pt idx="77">
                  <c:v>0.18869090000000011</c:v>
                </c:pt>
                <c:pt idx="78">
                  <c:v>0.19274872500000009</c:v>
                </c:pt>
              </c:numCache>
            </c:numRef>
          </c:val>
          <c:smooth val="0"/>
          <c:extLst>
            <c:ext xmlns:c16="http://schemas.microsoft.com/office/drawing/2014/chart" uri="{C3380CC4-5D6E-409C-BE32-E72D297353CC}">
              <c16:uniqueId val="{00000003-3B00-4BFB-A7E1-52D5861912BE}"/>
            </c:ext>
          </c:extLst>
        </c:ser>
        <c:dLbls>
          <c:showLegendKey val="0"/>
          <c:showVal val="0"/>
          <c:showCatName val="0"/>
          <c:showSerName val="0"/>
          <c:showPercent val="0"/>
          <c:showBubbleSize val="0"/>
        </c:dLbls>
        <c:smooth val="0"/>
        <c:axId val="461995608"/>
        <c:axId val="461994624"/>
      </c:lineChart>
      <c:catAx>
        <c:axId val="461995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4624"/>
        <c:crosses val="autoZero"/>
        <c:auto val="1"/>
        <c:lblAlgn val="ctr"/>
        <c:lblOffset val="100"/>
        <c:noMultiLvlLbl val="0"/>
      </c:catAx>
      <c:valAx>
        <c:axId val="461994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5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2: Non-parametric AFQT Wage Returns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 Panel 2'!$B$1</c:f>
              <c:strCache>
                <c:ptCount val="1"/>
                <c:pt idx="0">
                  <c:v>Pot Exp 1-4</c:v>
                </c:pt>
              </c:strCache>
            </c:strRef>
          </c:tx>
          <c:spPr>
            <a:ln w="28575" cap="rnd">
              <a:solidFill>
                <a:schemeClr val="accent1"/>
              </a:solidFill>
              <a:round/>
            </a:ln>
            <a:effectLst/>
          </c:spPr>
          <c:marker>
            <c:symbol val="none"/>
          </c:marker>
          <c:cat>
            <c:numRef>
              <c:f>'Figure 1 Panel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 Panel 2'!$B$2:$B$80</c:f>
              <c:numCache>
                <c:formatCode>General</c:formatCode>
                <c:ptCount val="79"/>
                <c:pt idx="0">
                  <c:v>-0.10648012</c:v>
                </c:pt>
                <c:pt idx="1">
                  <c:v>-0.10442543</c:v>
                </c:pt>
                <c:pt idx="2">
                  <c:v>-0.1026268</c:v>
                </c:pt>
                <c:pt idx="3">
                  <c:v>-9.9519730000000001E-2</c:v>
                </c:pt>
                <c:pt idx="4">
                  <c:v>-9.5705986000000007E-2</c:v>
                </c:pt>
                <c:pt idx="5">
                  <c:v>-9.1655731000000004E-2</c:v>
                </c:pt>
                <c:pt idx="6">
                  <c:v>-8.7258816000000003E-2</c:v>
                </c:pt>
                <c:pt idx="7">
                  <c:v>-8.3513737000000005E-2</c:v>
                </c:pt>
                <c:pt idx="8">
                  <c:v>-7.9919338000000006E-2</c:v>
                </c:pt>
                <c:pt idx="9">
                  <c:v>-7.6513766999999996E-2</c:v>
                </c:pt>
                <c:pt idx="10">
                  <c:v>-7.2793007000000007E-2</c:v>
                </c:pt>
                <c:pt idx="11">
                  <c:v>-6.9111347000000004E-2</c:v>
                </c:pt>
                <c:pt idx="12">
                  <c:v>-6.5787314999999999E-2</c:v>
                </c:pt>
                <c:pt idx="13">
                  <c:v>-6.2198639E-2</c:v>
                </c:pt>
                <c:pt idx="14">
                  <c:v>-5.8529853999999999E-2</c:v>
                </c:pt>
                <c:pt idx="15">
                  <c:v>-5.4438114000000003E-2</c:v>
                </c:pt>
                <c:pt idx="16">
                  <c:v>-5.0933361000000003E-2</c:v>
                </c:pt>
                <c:pt idx="17">
                  <c:v>-4.8307896000000003E-2</c:v>
                </c:pt>
                <c:pt idx="18">
                  <c:v>-4.5615673000000002E-2</c:v>
                </c:pt>
                <c:pt idx="19">
                  <c:v>-4.2861462000000003E-2</c:v>
                </c:pt>
                <c:pt idx="20">
                  <c:v>-3.9643287999999999E-2</c:v>
                </c:pt>
                <c:pt idx="21">
                  <c:v>-3.6474227999999997E-2</c:v>
                </c:pt>
                <c:pt idx="22">
                  <c:v>-3.3218383999999997E-2</c:v>
                </c:pt>
                <c:pt idx="23">
                  <c:v>-3.0675411E-2</c:v>
                </c:pt>
                <c:pt idx="24">
                  <c:v>-2.8575896999999999E-2</c:v>
                </c:pt>
                <c:pt idx="25">
                  <c:v>-2.6887417E-2</c:v>
                </c:pt>
                <c:pt idx="26">
                  <c:v>-2.5567055000000002E-2</c:v>
                </c:pt>
                <c:pt idx="27">
                  <c:v>-2.3949146000000001E-2</c:v>
                </c:pt>
                <c:pt idx="28">
                  <c:v>-2.2084236E-2</c:v>
                </c:pt>
                <c:pt idx="29">
                  <c:v>-2.0162581999999998E-2</c:v>
                </c:pt>
                <c:pt idx="30">
                  <c:v>-1.8298625999999998E-2</c:v>
                </c:pt>
                <c:pt idx="31">
                  <c:v>-1.6416549999999999E-2</c:v>
                </c:pt>
                <c:pt idx="32">
                  <c:v>-1.4361382000000001E-2</c:v>
                </c:pt>
                <c:pt idx="33">
                  <c:v>-1.2491225999999999E-2</c:v>
                </c:pt>
                <c:pt idx="34">
                  <c:v>-1.0686398E-2</c:v>
                </c:pt>
                <c:pt idx="35">
                  <c:v>-9.4304084999999992E-3</c:v>
                </c:pt>
                <c:pt idx="36">
                  <c:v>-7.7443123000000003E-3</c:v>
                </c:pt>
                <c:pt idx="37">
                  <c:v>-5.2170753000000004E-3</c:v>
                </c:pt>
                <c:pt idx="38">
                  <c:v>-2.7608871000000001E-3</c:v>
                </c:pt>
                <c:pt idx="39">
                  <c:v>0</c:v>
                </c:pt>
                <c:pt idx="40">
                  <c:v>2.4461745999999999E-3</c:v>
                </c:pt>
                <c:pt idx="41">
                  <c:v>4.8847198000000003E-3</c:v>
                </c:pt>
                <c:pt idx="42">
                  <c:v>7.3642730999999998E-3</c:v>
                </c:pt>
                <c:pt idx="43">
                  <c:v>1.0219097E-2</c:v>
                </c:pt>
                <c:pt idx="44">
                  <c:v>1.3002872E-2</c:v>
                </c:pt>
                <c:pt idx="45">
                  <c:v>1.5842438E-2</c:v>
                </c:pt>
                <c:pt idx="46">
                  <c:v>1.8758297E-2</c:v>
                </c:pt>
                <c:pt idx="47">
                  <c:v>2.1271706000000001E-2</c:v>
                </c:pt>
                <c:pt idx="48">
                  <c:v>2.3272037999999998E-2</c:v>
                </c:pt>
                <c:pt idx="49">
                  <c:v>2.5155543999999998E-2</c:v>
                </c:pt>
                <c:pt idx="50">
                  <c:v>2.6940822999999999E-2</c:v>
                </c:pt>
                <c:pt idx="51">
                  <c:v>2.8582096000000001E-2</c:v>
                </c:pt>
                <c:pt idx="52">
                  <c:v>2.9937267E-2</c:v>
                </c:pt>
                <c:pt idx="53">
                  <c:v>3.1145096000000001E-2</c:v>
                </c:pt>
                <c:pt idx="54">
                  <c:v>3.2137394E-2</c:v>
                </c:pt>
                <c:pt idx="55">
                  <c:v>3.3254146999999998E-2</c:v>
                </c:pt>
                <c:pt idx="56">
                  <c:v>3.3803939999999998E-2</c:v>
                </c:pt>
                <c:pt idx="57">
                  <c:v>3.3806323999999999E-2</c:v>
                </c:pt>
                <c:pt idx="58">
                  <c:v>3.3815861000000003E-2</c:v>
                </c:pt>
                <c:pt idx="59">
                  <c:v>3.3208370000000001E-2</c:v>
                </c:pt>
                <c:pt idx="60">
                  <c:v>3.2544613E-2</c:v>
                </c:pt>
                <c:pt idx="61">
                  <c:v>3.1836033E-2</c:v>
                </c:pt>
                <c:pt idx="62">
                  <c:v>3.093338E-2</c:v>
                </c:pt>
                <c:pt idx="63">
                  <c:v>2.9651641999999999E-2</c:v>
                </c:pt>
                <c:pt idx="64">
                  <c:v>2.8032303000000001E-2</c:v>
                </c:pt>
                <c:pt idx="65">
                  <c:v>2.6258944999999999E-2</c:v>
                </c:pt>
                <c:pt idx="66">
                  <c:v>2.4359226000000001E-2</c:v>
                </c:pt>
                <c:pt idx="67">
                  <c:v>2.2717952999999999E-2</c:v>
                </c:pt>
                <c:pt idx="68">
                  <c:v>2.1425724E-2</c:v>
                </c:pt>
                <c:pt idx="69">
                  <c:v>1.9821167000000001E-2</c:v>
                </c:pt>
                <c:pt idx="70">
                  <c:v>1.7625808999999999E-2</c:v>
                </c:pt>
                <c:pt idx="71">
                  <c:v>1.5303611999999999E-2</c:v>
                </c:pt>
                <c:pt idx="72">
                  <c:v>1.3195515E-2</c:v>
                </c:pt>
                <c:pt idx="73">
                  <c:v>1.1096953999999999E-2</c:v>
                </c:pt>
                <c:pt idx="74">
                  <c:v>9.0961455999999993E-3</c:v>
                </c:pt>
                <c:pt idx="75">
                  <c:v>6.8149567000000003E-3</c:v>
                </c:pt>
                <c:pt idx="76">
                  <c:v>4.8108101E-3</c:v>
                </c:pt>
                <c:pt idx="77">
                  <c:v>2.8524398999999999E-3</c:v>
                </c:pt>
                <c:pt idx="78">
                  <c:v>7.3480606000000004E-4</c:v>
                </c:pt>
              </c:numCache>
            </c:numRef>
          </c:val>
          <c:smooth val="0"/>
          <c:extLst>
            <c:ext xmlns:c16="http://schemas.microsoft.com/office/drawing/2014/chart" uri="{C3380CC4-5D6E-409C-BE32-E72D297353CC}">
              <c16:uniqueId val="{00000000-4A4B-9741-A554-DCC9CE6C89D0}"/>
            </c:ext>
          </c:extLst>
        </c:ser>
        <c:ser>
          <c:idx val="1"/>
          <c:order val="1"/>
          <c:tx>
            <c:strRef>
              <c:f>'Figure 1 Panel 2'!$C$1</c:f>
              <c:strCache>
                <c:ptCount val="1"/>
                <c:pt idx="0">
                  <c:v>Pot Exp 5-8</c:v>
                </c:pt>
              </c:strCache>
            </c:strRef>
          </c:tx>
          <c:spPr>
            <a:ln w="28575" cap="rnd">
              <a:solidFill>
                <a:schemeClr val="accent2"/>
              </a:solidFill>
              <a:prstDash val="dash"/>
              <a:round/>
            </a:ln>
            <a:effectLst/>
          </c:spPr>
          <c:marker>
            <c:symbol val="none"/>
          </c:marker>
          <c:cat>
            <c:numRef>
              <c:f>'Figure 1 Panel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 Panel 2'!$C$2:$C$80</c:f>
              <c:numCache>
                <c:formatCode>General</c:formatCode>
                <c:ptCount val="79"/>
                <c:pt idx="0">
                  <c:v>-0.17682123</c:v>
                </c:pt>
                <c:pt idx="1">
                  <c:v>-0.17399168000000001</c:v>
                </c:pt>
                <c:pt idx="2">
                  <c:v>-0.17069054</c:v>
                </c:pt>
                <c:pt idx="3">
                  <c:v>-0.16731834000000001</c:v>
                </c:pt>
                <c:pt idx="4">
                  <c:v>-0.16442728000000001</c:v>
                </c:pt>
                <c:pt idx="5">
                  <c:v>-0.1617651</c:v>
                </c:pt>
                <c:pt idx="6">
                  <c:v>-0.1591506</c:v>
                </c:pt>
                <c:pt idx="7">
                  <c:v>-0.15625238</c:v>
                </c:pt>
                <c:pt idx="8">
                  <c:v>-0.15318631999999999</c:v>
                </c:pt>
                <c:pt idx="9">
                  <c:v>-0.14950084999999999</c:v>
                </c:pt>
                <c:pt idx="10">
                  <c:v>-0.14534092000000001</c:v>
                </c:pt>
                <c:pt idx="11">
                  <c:v>-0.14113234999999999</c:v>
                </c:pt>
                <c:pt idx="12">
                  <c:v>-0.13658904999999999</c:v>
                </c:pt>
                <c:pt idx="13">
                  <c:v>-0.13167095000000001</c:v>
                </c:pt>
                <c:pt idx="14">
                  <c:v>-0.12633370999999999</c:v>
                </c:pt>
                <c:pt idx="15">
                  <c:v>-0.12087916999999999</c:v>
                </c:pt>
                <c:pt idx="16">
                  <c:v>-0.11576557</c:v>
                </c:pt>
                <c:pt idx="17">
                  <c:v>-0.11066866</c:v>
                </c:pt>
                <c:pt idx="18">
                  <c:v>-0.10582495</c:v>
                </c:pt>
                <c:pt idx="19">
                  <c:v>-0.10071658999999999</c:v>
                </c:pt>
                <c:pt idx="20">
                  <c:v>-9.5271587000000005E-2</c:v>
                </c:pt>
                <c:pt idx="21">
                  <c:v>-9.0082645000000003E-2</c:v>
                </c:pt>
                <c:pt idx="22">
                  <c:v>-8.4695815999999993E-2</c:v>
                </c:pt>
                <c:pt idx="23">
                  <c:v>-7.9226493999999995E-2</c:v>
                </c:pt>
                <c:pt idx="24">
                  <c:v>-7.3764324000000006E-2</c:v>
                </c:pt>
                <c:pt idx="25">
                  <c:v>-6.8407059000000006E-2</c:v>
                </c:pt>
                <c:pt idx="26">
                  <c:v>-6.283474E-2</c:v>
                </c:pt>
                <c:pt idx="27">
                  <c:v>-5.7071686000000003E-2</c:v>
                </c:pt>
                <c:pt idx="28">
                  <c:v>-5.1273345999999997E-2</c:v>
                </c:pt>
                <c:pt idx="29">
                  <c:v>-4.5633792999999999E-2</c:v>
                </c:pt>
                <c:pt idx="30">
                  <c:v>-4.0141106000000003E-2</c:v>
                </c:pt>
                <c:pt idx="31">
                  <c:v>-3.4829140000000001E-2</c:v>
                </c:pt>
                <c:pt idx="32">
                  <c:v>-2.9638767E-2</c:v>
                </c:pt>
                <c:pt idx="33">
                  <c:v>-2.4978160999999999E-2</c:v>
                </c:pt>
                <c:pt idx="34">
                  <c:v>-2.0311355999999999E-2</c:v>
                </c:pt>
                <c:pt idx="35">
                  <c:v>-1.614666E-2</c:v>
                </c:pt>
                <c:pt idx="36">
                  <c:v>-1.2120723999999999E-2</c:v>
                </c:pt>
                <c:pt idx="37">
                  <c:v>-8.1005095999999999E-3</c:v>
                </c:pt>
                <c:pt idx="38">
                  <c:v>-3.9787292000000004E-3</c:v>
                </c:pt>
                <c:pt idx="39">
                  <c:v>0</c:v>
                </c:pt>
                <c:pt idx="40">
                  <c:v>3.6711692999999998E-3</c:v>
                </c:pt>
                <c:pt idx="41">
                  <c:v>7.1315765000000003E-3</c:v>
                </c:pt>
                <c:pt idx="42">
                  <c:v>1.0636329999999999E-2</c:v>
                </c:pt>
                <c:pt idx="43">
                  <c:v>1.3862133E-2</c:v>
                </c:pt>
                <c:pt idx="44">
                  <c:v>1.6542435000000001E-2</c:v>
                </c:pt>
                <c:pt idx="45">
                  <c:v>1.9106865000000001E-2</c:v>
                </c:pt>
                <c:pt idx="46">
                  <c:v>2.1644592000000001E-2</c:v>
                </c:pt>
                <c:pt idx="47">
                  <c:v>2.3999214000000001E-2</c:v>
                </c:pt>
                <c:pt idx="48">
                  <c:v>2.5961399E-2</c:v>
                </c:pt>
                <c:pt idx="49">
                  <c:v>2.7608871E-2</c:v>
                </c:pt>
                <c:pt idx="50">
                  <c:v>2.9088497000000001E-2</c:v>
                </c:pt>
                <c:pt idx="51">
                  <c:v>3.0378341999999999E-2</c:v>
                </c:pt>
                <c:pt idx="52">
                  <c:v>3.1406402999999999E-2</c:v>
                </c:pt>
                <c:pt idx="53">
                  <c:v>3.2214642000000002E-2</c:v>
                </c:pt>
                <c:pt idx="54">
                  <c:v>3.3201217999999998E-2</c:v>
                </c:pt>
                <c:pt idx="55">
                  <c:v>3.3993243999999999E-2</c:v>
                </c:pt>
                <c:pt idx="56">
                  <c:v>3.4663676999999997E-2</c:v>
                </c:pt>
                <c:pt idx="57">
                  <c:v>3.5399436999999999E-2</c:v>
                </c:pt>
                <c:pt idx="58">
                  <c:v>3.6151886000000001E-2</c:v>
                </c:pt>
                <c:pt idx="59">
                  <c:v>3.6427020999999997E-2</c:v>
                </c:pt>
                <c:pt idx="60">
                  <c:v>3.6320685999999998E-2</c:v>
                </c:pt>
                <c:pt idx="61">
                  <c:v>3.6313534000000001E-2</c:v>
                </c:pt>
                <c:pt idx="62">
                  <c:v>3.6478996E-2</c:v>
                </c:pt>
                <c:pt idx="63">
                  <c:v>3.6506653E-2</c:v>
                </c:pt>
                <c:pt idx="64">
                  <c:v>3.6382675000000003E-2</c:v>
                </c:pt>
                <c:pt idx="65">
                  <c:v>3.6725520999999997E-2</c:v>
                </c:pt>
                <c:pt idx="66">
                  <c:v>3.7230014999999998E-2</c:v>
                </c:pt>
                <c:pt idx="67">
                  <c:v>3.7467002999999999E-2</c:v>
                </c:pt>
                <c:pt idx="68">
                  <c:v>3.7212848999999999E-2</c:v>
                </c:pt>
                <c:pt idx="69">
                  <c:v>3.7171363999999998E-2</c:v>
                </c:pt>
                <c:pt idx="70">
                  <c:v>3.7064075000000002E-2</c:v>
                </c:pt>
                <c:pt idx="71">
                  <c:v>3.6989212E-2</c:v>
                </c:pt>
                <c:pt idx="72">
                  <c:v>3.6865711000000002E-2</c:v>
                </c:pt>
                <c:pt idx="73">
                  <c:v>3.7037372999999998E-2</c:v>
                </c:pt>
                <c:pt idx="74">
                  <c:v>3.7502289000000001E-2</c:v>
                </c:pt>
                <c:pt idx="75">
                  <c:v>3.7565708000000003E-2</c:v>
                </c:pt>
                <c:pt idx="76">
                  <c:v>3.7169455999999997E-2</c:v>
                </c:pt>
                <c:pt idx="77">
                  <c:v>3.7487507000000003E-2</c:v>
                </c:pt>
                <c:pt idx="78">
                  <c:v>3.7623881999999997E-2</c:v>
                </c:pt>
              </c:numCache>
            </c:numRef>
          </c:val>
          <c:smooth val="0"/>
          <c:extLst>
            <c:ext xmlns:c16="http://schemas.microsoft.com/office/drawing/2014/chart" uri="{C3380CC4-5D6E-409C-BE32-E72D297353CC}">
              <c16:uniqueId val="{00000008-4A4B-9741-A554-DCC9CE6C89D0}"/>
            </c:ext>
          </c:extLst>
        </c:ser>
        <c:ser>
          <c:idx val="2"/>
          <c:order val="2"/>
          <c:tx>
            <c:strRef>
              <c:f>'Figure 1 Panel 2'!$D$1</c:f>
              <c:strCache>
                <c:ptCount val="1"/>
                <c:pt idx="0">
                  <c:v>Pot Exp 9-12</c:v>
                </c:pt>
              </c:strCache>
            </c:strRef>
          </c:tx>
          <c:spPr>
            <a:ln w="28575" cap="rnd">
              <a:solidFill>
                <a:schemeClr val="accent3"/>
              </a:solidFill>
              <a:prstDash val="sysDash"/>
              <a:round/>
            </a:ln>
            <a:effectLst/>
          </c:spPr>
          <c:marker>
            <c:symbol val="none"/>
          </c:marker>
          <c:cat>
            <c:numRef>
              <c:f>'Figure 1 Panel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 Panel 2'!$D$2:$D$80</c:f>
              <c:numCache>
                <c:formatCode>General</c:formatCode>
                <c:ptCount val="79"/>
                <c:pt idx="0">
                  <c:v>-0.23523331</c:v>
                </c:pt>
                <c:pt idx="1">
                  <c:v>-0.22914743000000001</c:v>
                </c:pt>
                <c:pt idx="2">
                  <c:v>-0.22220372999999999</c:v>
                </c:pt>
                <c:pt idx="3">
                  <c:v>-0.21575021999999999</c:v>
                </c:pt>
                <c:pt idx="4">
                  <c:v>-0.21051121</c:v>
                </c:pt>
                <c:pt idx="5">
                  <c:v>-0.20601416</c:v>
                </c:pt>
                <c:pt idx="6">
                  <c:v>-0.20198010999999999</c:v>
                </c:pt>
                <c:pt idx="7">
                  <c:v>-0.19775772</c:v>
                </c:pt>
                <c:pt idx="8">
                  <c:v>-0.19309235</c:v>
                </c:pt>
                <c:pt idx="9">
                  <c:v>-0.18868113</c:v>
                </c:pt>
                <c:pt idx="10">
                  <c:v>-0.18269682000000001</c:v>
                </c:pt>
                <c:pt idx="11">
                  <c:v>-0.17647409</c:v>
                </c:pt>
                <c:pt idx="12">
                  <c:v>-0.17087221</c:v>
                </c:pt>
                <c:pt idx="13">
                  <c:v>-0.16516112999999999</c:v>
                </c:pt>
                <c:pt idx="14">
                  <c:v>-0.15878724999999999</c:v>
                </c:pt>
                <c:pt idx="15">
                  <c:v>-0.15185976000000001</c:v>
                </c:pt>
                <c:pt idx="16">
                  <c:v>-0.14623594000000001</c:v>
                </c:pt>
                <c:pt idx="17">
                  <c:v>-0.14226675</c:v>
                </c:pt>
                <c:pt idx="18">
                  <c:v>-0.13825893</c:v>
                </c:pt>
                <c:pt idx="19">
                  <c:v>-0.13364744000000001</c:v>
                </c:pt>
                <c:pt idx="20">
                  <c:v>-0.12804317000000001</c:v>
                </c:pt>
                <c:pt idx="21">
                  <c:v>-0.12226534</c:v>
                </c:pt>
                <c:pt idx="22">
                  <c:v>-0.11697054</c:v>
                </c:pt>
                <c:pt idx="23">
                  <c:v>-0.11140347</c:v>
                </c:pt>
                <c:pt idx="24">
                  <c:v>-0.10548925000000001</c:v>
                </c:pt>
                <c:pt idx="25">
                  <c:v>-0.10005951</c:v>
                </c:pt>
                <c:pt idx="26">
                  <c:v>-9.4773292999999995E-2</c:v>
                </c:pt>
                <c:pt idx="27">
                  <c:v>-8.9140891999999999E-2</c:v>
                </c:pt>
                <c:pt idx="28">
                  <c:v>-8.2293986999999999E-2</c:v>
                </c:pt>
                <c:pt idx="29">
                  <c:v>-7.5647354E-2</c:v>
                </c:pt>
                <c:pt idx="30">
                  <c:v>-6.9442271999999999E-2</c:v>
                </c:pt>
                <c:pt idx="31">
                  <c:v>-6.3241005000000003E-2</c:v>
                </c:pt>
                <c:pt idx="32">
                  <c:v>-5.5857657999999998E-2</c:v>
                </c:pt>
                <c:pt idx="33">
                  <c:v>-4.7804831999999998E-2</c:v>
                </c:pt>
                <c:pt idx="34">
                  <c:v>-3.9899349000000001E-2</c:v>
                </c:pt>
                <c:pt idx="35">
                  <c:v>-3.2230854000000003E-2</c:v>
                </c:pt>
                <c:pt idx="36">
                  <c:v>-2.4495125E-2</c:v>
                </c:pt>
                <c:pt idx="37">
                  <c:v>-1.5833855000000001E-2</c:v>
                </c:pt>
                <c:pt idx="38">
                  <c:v>-7.5340271E-3</c:v>
                </c:pt>
                <c:pt idx="39">
                  <c:v>0</c:v>
                </c:pt>
                <c:pt idx="40">
                  <c:v>7.5602530999999999E-3</c:v>
                </c:pt>
                <c:pt idx="41">
                  <c:v>1.4853477E-2</c:v>
                </c:pt>
                <c:pt idx="42">
                  <c:v>2.1992207E-2</c:v>
                </c:pt>
                <c:pt idx="43">
                  <c:v>2.8439999000000001E-2</c:v>
                </c:pt>
                <c:pt idx="44">
                  <c:v>3.4305572999999999E-2</c:v>
                </c:pt>
                <c:pt idx="45">
                  <c:v>4.0509701000000002E-2</c:v>
                </c:pt>
                <c:pt idx="46">
                  <c:v>4.6666144999999999E-2</c:v>
                </c:pt>
                <c:pt idx="47">
                  <c:v>5.2505016000000002E-2</c:v>
                </c:pt>
                <c:pt idx="48">
                  <c:v>5.7589054000000001E-2</c:v>
                </c:pt>
                <c:pt idx="49">
                  <c:v>6.2015532999999998E-2</c:v>
                </c:pt>
                <c:pt idx="50">
                  <c:v>6.5510272999999994E-2</c:v>
                </c:pt>
                <c:pt idx="51">
                  <c:v>6.8178177000000006E-2</c:v>
                </c:pt>
                <c:pt idx="52">
                  <c:v>7.0052623999999994E-2</c:v>
                </c:pt>
                <c:pt idx="53">
                  <c:v>7.1838856000000006E-2</c:v>
                </c:pt>
                <c:pt idx="54">
                  <c:v>7.4157714999999999E-2</c:v>
                </c:pt>
                <c:pt idx="55">
                  <c:v>7.6159477000000003E-2</c:v>
                </c:pt>
                <c:pt idx="56">
                  <c:v>7.7866077000000006E-2</c:v>
                </c:pt>
                <c:pt idx="57">
                  <c:v>7.9148768999999994E-2</c:v>
                </c:pt>
                <c:pt idx="58">
                  <c:v>8.0472946000000004E-2</c:v>
                </c:pt>
                <c:pt idx="59">
                  <c:v>8.1348419000000005E-2</c:v>
                </c:pt>
                <c:pt idx="60">
                  <c:v>8.1486701999999994E-2</c:v>
                </c:pt>
                <c:pt idx="61">
                  <c:v>8.1235408999999995E-2</c:v>
                </c:pt>
                <c:pt idx="62">
                  <c:v>8.1213473999999994E-2</c:v>
                </c:pt>
                <c:pt idx="63">
                  <c:v>8.0487250999999996E-2</c:v>
                </c:pt>
                <c:pt idx="64">
                  <c:v>7.9360961999999993E-2</c:v>
                </c:pt>
                <c:pt idx="65">
                  <c:v>7.9666137999999997E-2</c:v>
                </c:pt>
                <c:pt idx="66">
                  <c:v>8.0902576000000004E-2</c:v>
                </c:pt>
                <c:pt idx="67">
                  <c:v>8.3846091999999997E-2</c:v>
                </c:pt>
                <c:pt idx="68">
                  <c:v>8.6593628000000006E-2</c:v>
                </c:pt>
                <c:pt idx="69">
                  <c:v>8.8295460000000006E-2</c:v>
                </c:pt>
                <c:pt idx="70">
                  <c:v>8.9510440999999996E-2</c:v>
                </c:pt>
                <c:pt idx="71">
                  <c:v>9.1410160000000004E-2</c:v>
                </c:pt>
                <c:pt idx="72">
                  <c:v>9.4320773999999996E-2</c:v>
                </c:pt>
                <c:pt idx="73">
                  <c:v>9.7988605000000006E-2</c:v>
                </c:pt>
                <c:pt idx="74">
                  <c:v>0.10244894</c:v>
                </c:pt>
                <c:pt idx="75">
                  <c:v>0.10964394</c:v>
                </c:pt>
                <c:pt idx="76">
                  <c:v>0.12015057</c:v>
                </c:pt>
                <c:pt idx="77">
                  <c:v>0.13262367</c:v>
                </c:pt>
                <c:pt idx="78">
                  <c:v>0.14883614000000001</c:v>
                </c:pt>
              </c:numCache>
            </c:numRef>
          </c:val>
          <c:smooth val="0"/>
          <c:extLst>
            <c:ext xmlns:c16="http://schemas.microsoft.com/office/drawing/2014/chart" uri="{C3380CC4-5D6E-409C-BE32-E72D297353CC}">
              <c16:uniqueId val="{00000009-4A4B-9741-A554-DCC9CE6C89D0}"/>
            </c:ext>
          </c:extLst>
        </c:ser>
        <c:ser>
          <c:idx val="3"/>
          <c:order val="3"/>
          <c:tx>
            <c:strRef>
              <c:f>'Figure 1 Panel 2'!$E$1</c:f>
              <c:strCache>
                <c:ptCount val="1"/>
                <c:pt idx="0">
                  <c:v>Pot Exp 13-16</c:v>
                </c:pt>
              </c:strCache>
            </c:strRef>
          </c:tx>
          <c:spPr>
            <a:ln w="28575" cap="rnd">
              <a:solidFill>
                <a:schemeClr val="accent4"/>
              </a:solidFill>
              <a:prstDash val="sysDot"/>
              <a:round/>
            </a:ln>
            <a:effectLst/>
          </c:spPr>
          <c:marker>
            <c:symbol val="none"/>
          </c:marker>
          <c:cat>
            <c:numRef>
              <c:f>'Figure 1 Panel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1 Panel 2'!$E$2:$E$80</c:f>
              <c:numCache>
                <c:formatCode>General</c:formatCode>
                <c:ptCount val="79"/>
                <c:pt idx="0">
                  <c:v>-0.23941994</c:v>
                </c:pt>
                <c:pt idx="1">
                  <c:v>-0.23700333000000001</c:v>
                </c:pt>
                <c:pt idx="2">
                  <c:v>-0.23399877999999999</c:v>
                </c:pt>
                <c:pt idx="3">
                  <c:v>-0.23065281000000001</c:v>
                </c:pt>
                <c:pt idx="4">
                  <c:v>-0.22696828999999999</c:v>
                </c:pt>
                <c:pt idx="5">
                  <c:v>-0.22290993000000001</c:v>
                </c:pt>
                <c:pt idx="6">
                  <c:v>-0.21782779999999999</c:v>
                </c:pt>
                <c:pt idx="7">
                  <c:v>-0.21279669000000001</c:v>
                </c:pt>
                <c:pt idx="8">
                  <c:v>-0.20741652999999999</c:v>
                </c:pt>
                <c:pt idx="9">
                  <c:v>-0.20230292999999999</c:v>
                </c:pt>
                <c:pt idx="10">
                  <c:v>-0.19617176</c:v>
                </c:pt>
                <c:pt idx="11">
                  <c:v>-0.18969822</c:v>
                </c:pt>
                <c:pt idx="12">
                  <c:v>-0.18288851</c:v>
                </c:pt>
                <c:pt idx="13">
                  <c:v>-0.17613506000000001</c:v>
                </c:pt>
                <c:pt idx="14">
                  <c:v>-0.16914177</c:v>
                </c:pt>
                <c:pt idx="15">
                  <c:v>-0.16158438</c:v>
                </c:pt>
                <c:pt idx="16">
                  <c:v>-0.15459681</c:v>
                </c:pt>
                <c:pt idx="17">
                  <c:v>-0.14894104</c:v>
                </c:pt>
                <c:pt idx="18">
                  <c:v>-0.14364146999999999</c:v>
                </c:pt>
                <c:pt idx="19">
                  <c:v>-0.13789605999999999</c:v>
                </c:pt>
                <c:pt idx="20">
                  <c:v>-0.13154078</c:v>
                </c:pt>
                <c:pt idx="21">
                  <c:v>-0.12504053000000001</c:v>
                </c:pt>
                <c:pt idx="22">
                  <c:v>-0.11834574</c:v>
                </c:pt>
                <c:pt idx="23">
                  <c:v>-0.11103201</c:v>
                </c:pt>
                <c:pt idx="24">
                  <c:v>-0.10359669000000001</c:v>
                </c:pt>
                <c:pt idx="25">
                  <c:v>-9.6842288999999998E-2</c:v>
                </c:pt>
                <c:pt idx="26">
                  <c:v>-9.1041565000000005E-2</c:v>
                </c:pt>
                <c:pt idx="27">
                  <c:v>-8.5355759000000003E-2</c:v>
                </c:pt>
                <c:pt idx="28">
                  <c:v>-7.9187392999999995E-2</c:v>
                </c:pt>
                <c:pt idx="29">
                  <c:v>-7.2558402999999994E-2</c:v>
                </c:pt>
                <c:pt idx="30">
                  <c:v>-6.5969467000000004E-2</c:v>
                </c:pt>
                <c:pt idx="31">
                  <c:v>-5.9100150999999997E-2</c:v>
                </c:pt>
                <c:pt idx="32">
                  <c:v>-5.2172661000000002E-2</c:v>
                </c:pt>
                <c:pt idx="33">
                  <c:v>-4.5163155000000003E-2</c:v>
                </c:pt>
                <c:pt idx="34">
                  <c:v>-3.8291931000000001E-2</c:v>
                </c:pt>
                <c:pt idx="35">
                  <c:v>-3.1763553999999999E-2</c:v>
                </c:pt>
                <c:pt idx="36">
                  <c:v>-2.4851799000000001E-2</c:v>
                </c:pt>
                <c:pt idx="37">
                  <c:v>-1.6747475000000001E-2</c:v>
                </c:pt>
                <c:pt idx="38">
                  <c:v>-8.3975791999999997E-3</c:v>
                </c:pt>
                <c:pt idx="39">
                  <c:v>0</c:v>
                </c:pt>
                <c:pt idx="40">
                  <c:v>8.6555481000000004E-3</c:v>
                </c:pt>
                <c:pt idx="41">
                  <c:v>1.6870499000000001E-2</c:v>
                </c:pt>
                <c:pt idx="42">
                  <c:v>2.4414063E-2</c:v>
                </c:pt>
                <c:pt idx="43">
                  <c:v>3.1638621999999998E-2</c:v>
                </c:pt>
                <c:pt idx="44">
                  <c:v>3.8288115999999997E-2</c:v>
                </c:pt>
                <c:pt idx="45">
                  <c:v>4.5124531000000002E-2</c:v>
                </c:pt>
                <c:pt idx="46">
                  <c:v>5.2236079999999997E-2</c:v>
                </c:pt>
                <c:pt idx="47">
                  <c:v>5.9611797000000001E-2</c:v>
                </c:pt>
                <c:pt idx="48">
                  <c:v>6.6310883000000001E-2</c:v>
                </c:pt>
                <c:pt idx="49">
                  <c:v>7.2561740999999999E-2</c:v>
                </c:pt>
                <c:pt idx="50">
                  <c:v>7.8360557999999997E-2</c:v>
                </c:pt>
                <c:pt idx="51">
                  <c:v>8.3545684999999995E-2</c:v>
                </c:pt>
                <c:pt idx="52">
                  <c:v>8.8250637000000007E-2</c:v>
                </c:pt>
                <c:pt idx="53">
                  <c:v>9.2716694000000002E-2</c:v>
                </c:pt>
                <c:pt idx="54">
                  <c:v>9.7428798999999996E-2</c:v>
                </c:pt>
                <c:pt idx="55">
                  <c:v>0.1019206</c:v>
                </c:pt>
                <c:pt idx="56">
                  <c:v>0.10581160000000001</c:v>
                </c:pt>
                <c:pt idx="57">
                  <c:v>0.10886382999999999</c:v>
                </c:pt>
                <c:pt idx="58">
                  <c:v>0.11231375</c:v>
                </c:pt>
                <c:pt idx="59">
                  <c:v>0.11549568</c:v>
                </c:pt>
                <c:pt idx="60">
                  <c:v>0.11753273</c:v>
                </c:pt>
                <c:pt idx="61">
                  <c:v>0.11985825999999999</c:v>
                </c:pt>
                <c:pt idx="62">
                  <c:v>0.12262011</c:v>
                </c:pt>
                <c:pt idx="63">
                  <c:v>0.12432051</c:v>
                </c:pt>
                <c:pt idx="64">
                  <c:v>0.12619352</c:v>
                </c:pt>
                <c:pt idx="65">
                  <c:v>0.12856865000000001</c:v>
                </c:pt>
                <c:pt idx="66">
                  <c:v>0.13120413</c:v>
                </c:pt>
                <c:pt idx="67">
                  <c:v>0.13311529</c:v>
                </c:pt>
                <c:pt idx="68">
                  <c:v>0.13497113999999999</c:v>
                </c:pt>
                <c:pt idx="69">
                  <c:v>0.13642883</c:v>
                </c:pt>
                <c:pt idx="70">
                  <c:v>0.13770294</c:v>
                </c:pt>
                <c:pt idx="71">
                  <c:v>0.13899945999999999</c:v>
                </c:pt>
                <c:pt idx="72">
                  <c:v>0.14080477</c:v>
                </c:pt>
                <c:pt idx="73">
                  <c:v>0.14238691000000001</c:v>
                </c:pt>
                <c:pt idx="74">
                  <c:v>0.14266300000000001</c:v>
                </c:pt>
                <c:pt idx="75">
                  <c:v>0.14295340000000001</c:v>
                </c:pt>
                <c:pt idx="76">
                  <c:v>0.14400721</c:v>
                </c:pt>
                <c:pt idx="77">
                  <c:v>0.14609957000000001</c:v>
                </c:pt>
                <c:pt idx="78">
                  <c:v>0.14517879</c:v>
                </c:pt>
              </c:numCache>
            </c:numRef>
          </c:val>
          <c:smooth val="0"/>
          <c:extLst>
            <c:ext xmlns:c16="http://schemas.microsoft.com/office/drawing/2014/chart" uri="{C3380CC4-5D6E-409C-BE32-E72D297353CC}">
              <c16:uniqueId val="{0000000A-4A4B-9741-A554-DCC9CE6C89D0}"/>
            </c:ext>
          </c:extLst>
        </c:ser>
        <c:dLbls>
          <c:showLegendKey val="0"/>
          <c:showVal val="0"/>
          <c:showCatName val="0"/>
          <c:showSerName val="0"/>
          <c:showPercent val="0"/>
          <c:showBubbleSize val="0"/>
        </c:dLbls>
        <c:smooth val="0"/>
        <c:axId val="874577999"/>
        <c:axId val="864379615"/>
      </c:lineChart>
      <c:catAx>
        <c:axId val="8745779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4379615"/>
        <c:crosses val="autoZero"/>
        <c:auto val="1"/>
        <c:lblAlgn val="ctr"/>
        <c:lblOffset val="100"/>
        <c:noMultiLvlLbl val="0"/>
      </c:catAx>
      <c:valAx>
        <c:axId val="864379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77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1: AFQT Wage Returns for Less</a:t>
            </a:r>
            <a:r>
              <a:rPr lang="en-US" baseline="0"/>
              <a:t> than 16 Years of Education Sample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Pot Exp 1-4</c:v>
          </c:tx>
          <c:spPr>
            <a:ln w="28575" cap="rnd">
              <a:solidFill>
                <a:schemeClr val="accent1"/>
              </a:solidFill>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2'!$B$2:$B$80</c:f>
              <c:numCache>
                <c:formatCode>General</c:formatCode>
                <c:ptCount val="79"/>
                <c:pt idx="0">
                  <c:v>-0.12251849999999997</c:v>
                </c:pt>
                <c:pt idx="1">
                  <c:v>-0.117724</c:v>
                </c:pt>
                <c:pt idx="2">
                  <c:v>-0.11301649999999998</c:v>
                </c:pt>
                <c:pt idx="3">
                  <c:v>-0.10839599999999996</c:v>
                </c:pt>
                <c:pt idx="4">
                  <c:v>-0.10386249999999997</c:v>
                </c:pt>
                <c:pt idx="5">
                  <c:v>-9.9415999999999977E-2</c:v>
                </c:pt>
                <c:pt idx="6">
                  <c:v>-9.505649999999996E-2</c:v>
                </c:pt>
                <c:pt idx="7">
                  <c:v>-9.0783999999999962E-2</c:v>
                </c:pt>
                <c:pt idx="8">
                  <c:v>-8.6598499999999967E-2</c:v>
                </c:pt>
                <c:pt idx="9">
                  <c:v>-8.2499999999999962E-2</c:v>
                </c:pt>
                <c:pt idx="10">
                  <c:v>-7.8488499999999961E-2</c:v>
                </c:pt>
                <c:pt idx="11">
                  <c:v>-7.456399999999995E-2</c:v>
                </c:pt>
                <c:pt idx="12">
                  <c:v>-7.0726499999999942E-2</c:v>
                </c:pt>
                <c:pt idx="13">
                  <c:v>-6.6975999999999952E-2</c:v>
                </c:pt>
                <c:pt idx="14">
                  <c:v>-6.3312499999999938E-2</c:v>
                </c:pt>
                <c:pt idx="15">
                  <c:v>-5.9735999999999942E-2</c:v>
                </c:pt>
                <c:pt idx="16">
                  <c:v>-5.6246499999999949E-2</c:v>
                </c:pt>
                <c:pt idx="17">
                  <c:v>-5.2843999999999947E-2</c:v>
                </c:pt>
                <c:pt idx="18">
                  <c:v>-4.9528499999999941E-2</c:v>
                </c:pt>
                <c:pt idx="19">
                  <c:v>-4.6299999999999938E-2</c:v>
                </c:pt>
                <c:pt idx="20">
                  <c:v>-4.315849999999994E-2</c:v>
                </c:pt>
                <c:pt idx="21">
                  <c:v>-4.0103999999999938E-2</c:v>
                </c:pt>
                <c:pt idx="22">
                  <c:v>-3.7136499999999933E-2</c:v>
                </c:pt>
                <c:pt idx="23">
                  <c:v>-3.4255999999999939E-2</c:v>
                </c:pt>
                <c:pt idx="24">
                  <c:v>-3.1462499999999935E-2</c:v>
                </c:pt>
                <c:pt idx="25">
                  <c:v>-2.8755999999999938E-2</c:v>
                </c:pt>
                <c:pt idx="26">
                  <c:v>-2.6136499999999938E-2</c:v>
                </c:pt>
                <c:pt idx="27">
                  <c:v>-2.3603999999999938E-2</c:v>
                </c:pt>
                <c:pt idx="28">
                  <c:v>-2.1158499999999938E-2</c:v>
                </c:pt>
                <c:pt idx="29">
                  <c:v>-1.8799999999999942E-2</c:v>
                </c:pt>
                <c:pt idx="30">
                  <c:v>-1.6528499999999943E-2</c:v>
                </c:pt>
                <c:pt idx="31">
                  <c:v>-1.4343999999999945E-2</c:v>
                </c:pt>
                <c:pt idx="32">
                  <c:v>-1.2246499999999948E-2</c:v>
                </c:pt>
                <c:pt idx="33">
                  <c:v>-1.0235999999999952E-2</c:v>
                </c:pt>
                <c:pt idx="34">
                  <c:v>-8.3124999999999536E-3</c:v>
                </c:pt>
                <c:pt idx="35">
                  <c:v>-6.4759999999999566E-3</c:v>
                </c:pt>
                <c:pt idx="36">
                  <c:v>-4.7264999999999582E-3</c:v>
                </c:pt>
                <c:pt idx="37">
                  <c:v>-3.0639999999999609E-3</c:v>
                </c:pt>
                <c:pt idx="38">
                  <c:v>-1.4884999999999632E-3</c:v>
                </c:pt>
                <c:pt idx="39">
                  <c:v>0</c:v>
                </c:pt>
                <c:pt idx="40">
                  <c:v>1.4015000000000002E-3</c:v>
                </c:pt>
                <c:pt idx="41">
                  <c:v>2.7160000000000001E-3</c:v>
                </c:pt>
                <c:pt idx="42">
                  <c:v>3.9435E-3</c:v>
                </c:pt>
                <c:pt idx="43">
                  <c:v>5.084E-3</c:v>
                </c:pt>
                <c:pt idx="44">
                  <c:v>6.1374999999999997E-3</c:v>
                </c:pt>
                <c:pt idx="45">
                  <c:v>7.1039999999999992E-3</c:v>
                </c:pt>
                <c:pt idx="46">
                  <c:v>7.9834999999999993E-3</c:v>
                </c:pt>
                <c:pt idx="47">
                  <c:v>8.7759999999999991E-3</c:v>
                </c:pt>
                <c:pt idx="48">
                  <c:v>9.4814999999999986E-3</c:v>
                </c:pt>
                <c:pt idx="49">
                  <c:v>1.0099999999999998E-2</c:v>
                </c:pt>
                <c:pt idx="50">
                  <c:v>1.0631499999999999E-2</c:v>
                </c:pt>
                <c:pt idx="51">
                  <c:v>1.1075999999999999E-2</c:v>
                </c:pt>
                <c:pt idx="52">
                  <c:v>1.1433499999999999E-2</c:v>
                </c:pt>
                <c:pt idx="53">
                  <c:v>1.1704000000000001E-2</c:v>
                </c:pt>
                <c:pt idx="54">
                  <c:v>1.18875E-2</c:v>
                </c:pt>
                <c:pt idx="55">
                  <c:v>1.1983999999999998E-2</c:v>
                </c:pt>
                <c:pt idx="56">
                  <c:v>1.1993499999999997E-2</c:v>
                </c:pt>
                <c:pt idx="57">
                  <c:v>1.1916E-2</c:v>
                </c:pt>
                <c:pt idx="58">
                  <c:v>1.1751499999999998E-2</c:v>
                </c:pt>
                <c:pt idx="59">
                  <c:v>1.15E-2</c:v>
                </c:pt>
                <c:pt idx="60">
                  <c:v>1.1161500000000001E-2</c:v>
                </c:pt>
                <c:pt idx="61">
                  <c:v>1.0735999999999996E-2</c:v>
                </c:pt>
                <c:pt idx="62">
                  <c:v>1.0223499999999993E-2</c:v>
                </c:pt>
                <c:pt idx="63">
                  <c:v>9.6239999999999937E-3</c:v>
                </c:pt>
                <c:pt idx="64">
                  <c:v>8.9374999999999941E-3</c:v>
                </c:pt>
                <c:pt idx="65">
                  <c:v>8.1639999999999942E-3</c:v>
                </c:pt>
                <c:pt idx="66">
                  <c:v>7.3034999999999906E-3</c:v>
                </c:pt>
                <c:pt idx="67">
                  <c:v>6.3559999999999936E-3</c:v>
                </c:pt>
                <c:pt idx="68">
                  <c:v>5.3214999999999929E-3</c:v>
                </c:pt>
                <c:pt idx="69">
                  <c:v>4.1999999999999954E-3</c:v>
                </c:pt>
                <c:pt idx="70">
                  <c:v>2.9914999999999803E-3</c:v>
                </c:pt>
                <c:pt idx="71">
                  <c:v>1.6959999999999822E-3</c:v>
                </c:pt>
                <c:pt idx="72">
                  <c:v>3.1349999999997352E-4</c:v>
                </c:pt>
                <c:pt idx="73">
                  <c:v>-1.1560000000000251E-3</c:v>
                </c:pt>
                <c:pt idx="74">
                  <c:v>-2.7125000000000274E-3</c:v>
                </c:pt>
                <c:pt idx="75">
                  <c:v>-4.3560000000000265E-3</c:v>
                </c:pt>
                <c:pt idx="76">
                  <c:v>-6.0865000000000294E-3</c:v>
                </c:pt>
                <c:pt idx="77">
                  <c:v>-7.904000000000036E-3</c:v>
                </c:pt>
                <c:pt idx="78">
                  <c:v>-9.8085000000000394E-3</c:v>
                </c:pt>
              </c:numCache>
            </c:numRef>
          </c:val>
          <c:smooth val="0"/>
          <c:extLst>
            <c:ext xmlns:c16="http://schemas.microsoft.com/office/drawing/2014/chart" uri="{C3380CC4-5D6E-409C-BE32-E72D297353CC}">
              <c16:uniqueId val="{00000000-9F4C-4F79-A77D-2AAAE9D0551D}"/>
            </c:ext>
          </c:extLst>
        </c:ser>
        <c:ser>
          <c:idx val="1"/>
          <c:order val="1"/>
          <c:tx>
            <c:v>Pot Exp 5-8</c:v>
          </c:tx>
          <c:spPr>
            <a:ln w="28575" cap="rnd">
              <a:solidFill>
                <a:schemeClr val="accent2"/>
              </a:solidFill>
              <a:prstDash val="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2'!$C$2:$C$80</c:f>
              <c:numCache>
                <c:formatCode>General</c:formatCode>
                <c:ptCount val="79"/>
                <c:pt idx="0">
                  <c:v>-0.19107074999999996</c:v>
                </c:pt>
                <c:pt idx="1">
                  <c:v>-0.18462299999999998</c:v>
                </c:pt>
                <c:pt idx="2">
                  <c:v>-0.17825674999999996</c:v>
                </c:pt>
                <c:pt idx="3">
                  <c:v>-0.17197199999999996</c:v>
                </c:pt>
                <c:pt idx="4">
                  <c:v>-0.16576874999999996</c:v>
                </c:pt>
                <c:pt idx="5">
                  <c:v>-0.15964699999999996</c:v>
                </c:pt>
                <c:pt idx="6">
                  <c:v>-0.15360674999999996</c:v>
                </c:pt>
                <c:pt idx="7">
                  <c:v>-0.14764799999999995</c:v>
                </c:pt>
                <c:pt idx="8">
                  <c:v>-0.14177074999999995</c:v>
                </c:pt>
                <c:pt idx="9">
                  <c:v>-0.13597499999999993</c:v>
                </c:pt>
                <c:pt idx="10">
                  <c:v>-0.13026074999999993</c:v>
                </c:pt>
                <c:pt idx="11">
                  <c:v>-0.12462799999999993</c:v>
                </c:pt>
                <c:pt idx="12">
                  <c:v>-0.11907674999999993</c:v>
                </c:pt>
                <c:pt idx="13">
                  <c:v>-0.11360699999999993</c:v>
                </c:pt>
                <c:pt idx="14">
                  <c:v>-0.10821874999999992</c:v>
                </c:pt>
                <c:pt idx="15">
                  <c:v>-0.10291199999999992</c:v>
                </c:pt>
                <c:pt idx="16">
                  <c:v>-9.7686749999999919E-2</c:v>
                </c:pt>
                <c:pt idx="17">
                  <c:v>-9.2542999999999903E-2</c:v>
                </c:pt>
                <c:pt idx="18">
                  <c:v>-8.7480749999999899E-2</c:v>
                </c:pt>
                <c:pt idx="19">
                  <c:v>-8.2499999999999907E-2</c:v>
                </c:pt>
                <c:pt idx="20">
                  <c:v>-7.7600749999999899E-2</c:v>
                </c:pt>
                <c:pt idx="21">
                  <c:v>-7.2782999999999903E-2</c:v>
                </c:pt>
                <c:pt idx="22">
                  <c:v>-6.8046749999999906E-2</c:v>
                </c:pt>
                <c:pt idx="23">
                  <c:v>-6.3391999999999893E-2</c:v>
                </c:pt>
                <c:pt idx="24">
                  <c:v>-5.8818749999999892E-2</c:v>
                </c:pt>
                <c:pt idx="25">
                  <c:v>-5.4326999999999896E-2</c:v>
                </c:pt>
                <c:pt idx="26">
                  <c:v>-4.9916749999999892E-2</c:v>
                </c:pt>
                <c:pt idx="27">
                  <c:v>-4.5587999999999892E-2</c:v>
                </c:pt>
                <c:pt idx="28">
                  <c:v>-4.1340749999999891E-2</c:v>
                </c:pt>
                <c:pt idx="29">
                  <c:v>-3.7174999999999896E-2</c:v>
                </c:pt>
                <c:pt idx="30">
                  <c:v>-3.3090749999999891E-2</c:v>
                </c:pt>
                <c:pt idx="31">
                  <c:v>-2.9087999999999899E-2</c:v>
                </c:pt>
                <c:pt idx="32">
                  <c:v>-2.5166749999999901E-2</c:v>
                </c:pt>
                <c:pt idx="33">
                  <c:v>-2.1326999999999905E-2</c:v>
                </c:pt>
                <c:pt idx="34">
                  <c:v>-1.7568749999999907E-2</c:v>
                </c:pt>
                <c:pt idx="35">
                  <c:v>-1.3891999999999911E-2</c:v>
                </c:pt>
                <c:pt idx="36">
                  <c:v>-1.0296749999999914E-2</c:v>
                </c:pt>
                <c:pt idx="37">
                  <c:v>-6.7829999999999158E-3</c:v>
                </c:pt>
                <c:pt idx="38">
                  <c:v>-3.350749999999918E-3</c:v>
                </c:pt>
                <c:pt idx="39">
                  <c:v>0</c:v>
                </c:pt>
                <c:pt idx="40">
                  <c:v>3.26925E-3</c:v>
                </c:pt>
                <c:pt idx="41">
                  <c:v>6.4570000000000001E-3</c:v>
                </c:pt>
                <c:pt idx="42">
                  <c:v>9.5632500000000006E-3</c:v>
                </c:pt>
                <c:pt idx="43">
                  <c:v>1.2588E-2</c:v>
                </c:pt>
                <c:pt idx="44">
                  <c:v>1.5531249999999998E-2</c:v>
                </c:pt>
                <c:pt idx="45">
                  <c:v>1.8393E-2</c:v>
                </c:pt>
                <c:pt idx="46">
                  <c:v>2.1173249999999998E-2</c:v>
                </c:pt>
                <c:pt idx="47">
                  <c:v>2.3871999999999997E-2</c:v>
                </c:pt>
                <c:pt idx="48">
                  <c:v>2.6489249999999995E-2</c:v>
                </c:pt>
                <c:pt idx="49">
                  <c:v>2.9024999999999992E-2</c:v>
                </c:pt>
                <c:pt idx="50">
                  <c:v>3.1479249999999993E-2</c:v>
                </c:pt>
                <c:pt idx="51">
                  <c:v>3.3852E-2</c:v>
                </c:pt>
                <c:pt idx="52">
                  <c:v>3.6143250000000002E-2</c:v>
                </c:pt>
                <c:pt idx="53">
                  <c:v>3.8352999999999998E-2</c:v>
                </c:pt>
                <c:pt idx="54">
                  <c:v>4.0481250000000003E-2</c:v>
                </c:pt>
                <c:pt idx="55">
                  <c:v>4.2528000000000003E-2</c:v>
                </c:pt>
                <c:pt idx="56">
                  <c:v>4.4493250000000005E-2</c:v>
                </c:pt>
                <c:pt idx="57">
                  <c:v>4.6377000000000008E-2</c:v>
                </c:pt>
                <c:pt idx="58">
                  <c:v>4.8179250000000007E-2</c:v>
                </c:pt>
                <c:pt idx="59">
                  <c:v>4.99E-2</c:v>
                </c:pt>
                <c:pt idx="60">
                  <c:v>5.1539250000000009E-2</c:v>
                </c:pt>
                <c:pt idx="61">
                  <c:v>5.3097000000000005E-2</c:v>
                </c:pt>
                <c:pt idx="62">
                  <c:v>5.4573250000000004E-2</c:v>
                </c:pt>
                <c:pt idx="63">
                  <c:v>5.5968000000000011E-2</c:v>
                </c:pt>
                <c:pt idx="64">
                  <c:v>5.7281250000000006E-2</c:v>
                </c:pt>
                <c:pt idx="65">
                  <c:v>5.8513000000000009E-2</c:v>
                </c:pt>
                <c:pt idx="66">
                  <c:v>5.9663250000000015E-2</c:v>
                </c:pt>
                <c:pt idx="67">
                  <c:v>6.0732000000000001E-2</c:v>
                </c:pt>
                <c:pt idx="68">
                  <c:v>6.171925000000001E-2</c:v>
                </c:pt>
                <c:pt idx="69">
                  <c:v>6.2625000000000014E-2</c:v>
                </c:pt>
                <c:pt idx="70">
                  <c:v>6.3449250000000013E-2</c:v>
                </c:pt>
                <c:pt idx="71">
                  <c:v>6.4191999999999999E-2</c:v>
                </c:pt>
                <c:pt idx="72">
                  <c:v>6.4853250000000001E-2</c:v>
                </c:pt>
                <c:pt idx="73">
                  <c:v>6.5433000000000005E-2</c:v>
                </c:pt>
                <c:pt idx="74">
                  <c:v>6.5931249999999997E-2</c:v>
                </c:pt>
                <c:pt idx="75">
                  <c:v>6.6348000000000018E-2</c:v>
                </c:pt>
                <c:pt idx="76">
                  <c:v>6.6683249999999999E-2</c:v>
                </c:pt>
                <c:pt idx="77">
                  <c:v>6.6936999999999997E-2</c:v>
                </c:pt>
                <c:pt idx="78">
                  <c:v>6.7109250000000009E-2</c:v>
                </c:pt>
              </c:numCache>
            </c:numRef>
          </c:val>
          <c:smooth val="0"/>
          <c:extLst>
            <c:ext xmlns:c16="http://schemas.microsoft.com/office/drawing/2014/chart" uri="{C3380CC4-5D6E-409C-BE32-E72D297353CC}">
              <c16:uniqueId val="{00000001-9F4C-4F79-A77D-2AAAE9D0551D}"/>
            </c:ext>
          </c:extLst>
        </c:ser>
        <c:ser>
          <c:idx val="2"/>
          <c:order val="2"/>
          <c:tx>
            <c:v>Pot Exp 9-12</c:v>
          </c:tx>
          <c:spPr>
            <a:ln w="28575" cap="rnd">
              <a:solidFill>
                <a:schemeClr val="accent3"/>
              </a:solidFill>
              <a:prstDash val="sys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2'!$D$2:$D$80</c:f>
              <c:numCache>
                <c:formatCode>General</c:formatCode>
                <c:ptCount val="79"/>
                <c:pt idx="0">
                  <c:v>-0.25670775000000001</c:v>
                </c:pt>
                <c:pt idx="1">
                  <c:v>-0.24812099999999998</c:v>
                </c:pt>
                <c:pt idx="2">
                  <c:v>-0.23963974999999998</c:v>
                </c:pt>
                <c:pt idx="3">
                  <c:v>-0.23126399999999997</c:v>
                </c:pt>
                <c:pt idx="4">
                  <c:v>-0.22299374999999999</c:v>
                </c:pt>
                <c:pt idx="5">
                  <c:v>-0.21482899999999994</c:v>
                </c:pt>
                <c:pt idx="6">
                  <c:v>-0.20676974999999992</c:v>
                </c:pt>
                <c:pt idx="7">
                  <c:v>-0.19881599999999994</c:v>
                </c:pt>
                <c:pt idx="8">
                  <c:v>-0.19096774999999994</c:v>
                </c:pt>
                <c:pt idx="9">
                  <c:v>-0.18322499999999992</c:v>
                </c:pt>
                <c:pt idx="10">
                  <c:v>-0.17558774999999993</c:v>
                </c:pt>
                <c:pt idx="11">
                  <c:v>-0.16805599999999993</c:v>
                </c:pt>
                <c:pt idx="12">
                  <c:v>-0.1606297499999999</c:v>
                </c:pt>
                <c:pt idx="13">
                  <c:v>-0.15330899999999992</c:v>
                </c:pt>
                <c:pt idx="14">
                  <c:v>-0.14609374999999991</c:v>
                </c:pt>
                <c:pt idx="15">
                  <c:v>-0.13898399999999989</c:v>
                </c:pt>
                <c:pt idx="16">
                  <c:v>-0.1319797499999999</c:v>
                </c:pt>
                <c:pt idx="17">
                  <c:v>-0.12508099999999989</c:v>
                </c:pt>
                <c:pt idx="18">
                  <c:v>-0.11828774999999989</c:v>
                </c:pt>
                <c:pt idx="19">
                  <c:v>-0.11159999999999988</c:v>
                </c:pt>
                <c:pt idx="20">
                  <c:v>-0.10501774999999988</c:v>
                </c:pt>
                <c:pt idx="21">
                  <c:v>-9.8540999999999879E-2</c:v>
                </c:pt>
                <c:pt idx="22">
                  <c:v>-9.216974999999987E-2</c:v>
                </c:pt>
                <c:pt idx="23">
                  <c:v>-8.5903999999999855E-2</c:v>
                </c:pt>
                <c:pt idx="24">
                  <c:v>-7.9743749999999863E-2</c:v>
                </c:pt>
                <c:pt idx="25">
                  <c:v>-7.3688999999999866E-2</c:v>
                </c:pt>
                <c:pt idx="26">
                  <c:v>-6.7739749999999863E-2</c:v>
                </c:pt>
                <c:pt idx="27">
                  <c:v>-6.1895999999999854E-2</c:v>
                </c:pt>
                <c:pt idx="28">
                  <c:v>-5.6157749999999854E-2</c:v>
                </c:pt>
                <c:pt idx="29">
                  <c:v>-5.0524999999999855E-2</c:v>
                </c:pt>
                <c:pt idx="30">
                  <c:v>-4.4997749999999864E-2</c:v>
                </c:pt>
                <c:pt idx="31">
                  <c:v>-3.9575999999999861E-2</c:v>
                </c:pt>
                <c:pt idx="32">
                  <c:v>-3.4259749999999867E-2</c:v>
                </c:pt>
                <c:pt idx="33">
                  <c:v>-2.904899999999987E-2</c:v>
                </c:pt>
                <c:pt idx="34">
                  <c:v>-2.3943749999999875E-2</c:v>
                </c:pt>
                <c:pt idx="35">
                  <c:v>-1.8943999999999881E-2</c:v>
                </c:pt>
                <c:pt idx="36">
                  <c:v>-1.4049749999999884E-2</c:v>
                </c:pt>
                <c:pt idx="37">
                  <c:v>-9.2609999999998856E-3</c:v>
                </c:pt>
                <c:pt idx="38">
                  <c:v>-4.5777499999998883E-3</c:v>
                </c:pt>
                <c:pt idx="39">
                  <c:v>0</c:v>
                </c:pt>
                <c:pt idx="40">
                  <c:v>4.4722500000000005E-3</c:v>
                </c:pt>
                <c:pt idx="41">
                  <c:v>8.8390000000000014E-3</c:v>
                </c:pt>
                <c:pt idx="42">
                  <c:v>1.3100250000000003E-2</c:v>
                </c:pt>
                <c:pt idx="43">
                  <c:v>1.7256000000000001E-2</c:v>
                </c:pt>
                <c:pt idx="44">
                  <c:v>2.1306249999999999E-2</c:v>
                </c:pt>
                <c:pt idx="45">
                  <c:v>2.5250999999999996E-2</c:v>
                </c:pt>
                <c:pt idx="46">
                  <c:v>2.9090249999999995E-2</c:v>
                </c:pt>
                <c:pt idx="47">
                  <c:v>3.2823999999999999E-2</c:v>
                </c:pt>
                <c:pt idx="48">
                  <c:v>3.6452249999999999E-2</c:v>
                </c:pt>
                <c:pt idx="49">
                  <c:v>3.997499999999999E-2</c:v>
                </c:pt>
                <c:pt idx="50">
                  <c:v>4.3392249999999993E-2</c:v>
                </c:pt>
                <c:pt idx="51">
                  <c:v>4.6703999999999996E-2</c:v>
                </c:pt>
                <c:pt idx="52">
                  <c:v>4.9910250000000003E-2</c:v>
                </c:pt>
                <c:pt idx="53">
                  <c:v>5.3011000000000003E-2</c:v>
                </c:pt>
                <c:pt idx="54">
                  <c:v>5.600625E-2</c:v>
                </c:pt>
                <c:pt idx="55">
                  <c:v>5.8896000000000004E-2</c:v>
                </c:pt>
                <c:pt idx="56">
                  <c:v>6.1680250000000013E-2</c:v>
                </c:pt>
                <c:pt idx="57">
                  <c:v>6.4359000000000013E-2</c:v>
                </c:pt>
                <c:pt idx="58">
                  <c:v>6.6932250000000013E-2</c:v>
                </c:pt>
                <c:pt idx="59">
                  <c:v>6.9400000000000003E-2</c:v>
                </c:pt>
                <c:pt idx="60">
                  <c:v>7.1762250000000014E-2</c:v>
                </c:pt>
                <c:pt idx="61">
                  <c:v>7.4019000000000015E-2</c:v>
                </c:pt>
                <c:pt idx="62">
                  <c:v>7.6170250000000009E-2</c:v>
                </c:pt>
                <c:pt idx="63">
                  <c:v>7.8216000000000008E-2</c:v>
                </c:pt>
                <c:pt idx="64">
                  <c:v>8.0156250000000012E-2</c:v>
                </c:pt>
                <c:pt idx="65">
                  <c:v>8.1991000000000008E-2</c:v>
                </c:pt>
                <c:pt idx="66">
                  <c:v>8.3720250000000024E-2</c:v>
                </c:pt>
                <c:pt idx="67">
                  <c:v>8.5344000000000003E-2</c:v>
                </c:pt>
                <c:pt idx="68">
                  <c:v>8.686225000000003E-2</c:v>
                </c:pt>
                <c:pt idx="69">
                  <c:v>8.827500000000002E-2</c:v>
                </c:pt>
                <c:pt idx="70">
                  <c:v>8.958225000000003E-2</c:v>
                </c:pt>
                <c:pt idx="71">
                  <c:v>9.0784000000000017E-2</c:v>
                </c:pt>
                <c:pt idx="72">
                  <c:v>9.1880250000000011E-2</c:v>
                </c:pt>
                <c:pt idx="73">
                  <c:v>9.2871000000000009E-2</c:v>
                </c:pt>
                <c:pt idx="74">
                  <c:v>9.3756249999999999E-2</c:v>
                </c:pt>
                <c:pt idx="75">
                  <c:v>9.4535999999999995E-2</c:v>
                </c:pt>
                <c:pt idx="76">
                  <c:v>9.5210249999999996E-2</c:v>
                </c:pt>
                <c:pt idx="77">
                  <c:v>9.5778999999999989E-2</c:v>
                </c:pt>
                <c:pt idx="78">
                  <c:v>9.6242250000000015E-2</c:v>
                </c:pt>
              </c:numCache>
            </c:numRef>
          </c:val>
          <c:smooth val="0"/>
          <c:extLst>
            <c:ext xmlns:c16="http://schemas.microsoft.com/office/drawing/2014/chart" uri="{C3380CC4-5D6E-409C-BE32-E72D297353CC}">
              <c16:uniqueId val="{00000002-9F4C-4F79-A77D-2AAAE9D0551D}"/>
            </c:ext>
          </c:extLst>
        </c:ser>
        <c:ser>
          <c:idx val="3"/>
          <c:order val="3"/>
          <c:tx>
            <c:v>Pot Exp 13-16</c:v>
          </c:tx>
          <c:spPr>
            <a:ln w="28575" cap="rnd">
              <a:solidFill>
                <a:schemeClr val="accent4"/>
              </a:solidFill>
              <a:prstDash val="sysDot"/>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2'!$E$2:$E$80</c:f>
              <c:numCache>
                <c:formatCode>General</c:formatCode>
                <c:ptCount val="79"/>
                <c:pt idx="0">
                  <c:v>-0.23801505000000001</c:v>
                </c:pt>
                <c:pt idx="1">
                  <c:v>-0.2315682</c:v>
                </c:pt>
                <c:pt idx="2">
                  <c:v>-0.22513944999999999</c:v>
                </c:pt>
                <c:pt idx="3">
                  <c:v>-0.2187288</c:v>
                </c:pt>
                <c:pt idx="4">
                  <c:v>-0.21233624999999998</c:v>
                </c:pt>
                <c:pt idx="5">
                  <c:v>-0.20596179999999997</c:v>
                </c:pt>
                <c:pt idx="6">
                  <c:v>-0.19960544999999996</c:v>
                </c:pt>
                <c:pt idx="7">
                  <c:v>-0.19326719999999997</c:v>
                </c:pt>
                <c:pt idx="8">
                  <c:v>-0.18694704999999995</c:v>
                </c:pt>
                <c:pt idx="9">
                  <c:v>-0.18064499999999994</c:v>
                </c:pt>
                <c:pt idx="10">
                  <c:v>-0.17436104999999996</c:v>
                </c:pt>
                <c:pt idx="11">
                  <c:v>-0.16809519999999994</c:v>
                </c:pt>
                <c:pt idx="12">
                  <c:v>-0.16184744999999995</c:v>
                </c:pt>
                <c:pt idx="13">
                  <c:v>-0.15561779999999995</c:v>
                </c:pt>
                <c:pt idx="14">
                  <c:v>-0.14940624999999993</c:v>
                </c:pt>
                <c:pt idx="15">
                  <c:v>-0.14321279999999992</c:v>
                </c:pt>
                <c:pt idx="16">
                  <c:v>-0.13703744999999992</c:v>
                </c:pt>
                <c:pt idx="17">
                  <c:v>-0.13088019999999992</c:v>
                </c:pt>
                <c:pt idx="18">
                  <c:v>-0.12474104999999991</c:v>
                </c:pt>
                <c:pt idx="19">
                  <c:v>-0.11861999999999991</c:v>
                </c:pt>
                <c:pt idx="20">
                  <c:v>-0.1125170499999999</c:v>
                </c:pt>
                <c:pt idx="21">
                  <c:v>-0.10643219999999989</c:v>
                </c:pt>
                <c:pt idx="22">
                  <c:v>-0.10036544999999988</c:v>
                </c:pt>
                <c:pt idx="23">
                  <c:v>-9.4316799999999881E-2</c:v>
                </c:pt>
                <c:pt idx="24">
                  <c:v>-8.8286249999999872E-2</c:v>
                </c:pt>
                <c:pt idx="25">
                  <c:v>-8.2273799999999869E-2</c:v>
                </c:pt>
                <c:pt idx="26">
                  <c:v>-7.627944999999986E-2</c:v>
                </c:pt>
                <c:pt idx="27">
                  <c:v>-7.0303199999999844E-2</c:v>
                </c:pt>
                <c:pt idx="28">
                  <c:v>-6.4345049999999848E-2</c:v>
                </c:pt>
                <c:pt idx="29">
                  <c:v>-5.8404999999999853E-2</c:v>
                </c:pt>
                <c:pt idx="30">
                  <c:v>-5.2483049999999858E-2</c:v>
                </c:pt>
                <c:pt idx="31">
                  <c:v>-4.6579199999999855E-2</c:v>
                </c:pt>
                <c:pt idx="32">
                  <c:v>-4.0693449999999853E-2</c:v>
                </c:pt>
                <c:pt idx="33">
                  <c:v>-3.4825799999999851E-2</c:v>
                </c:pt>
                <c:pt idx="34">
                  <c:v>-2.897624999999986E-2</c:v>
                </c:pt>
                <c:pt idx="35">
                  <c:v>-2.3144799999999858E-2</c:v>
                </c:pt>
                <c:pt idx="36">
                  <c:v>-1.7331449999999863E-2</c:v>
                </c:pt>
                <c:pt idx="37">
                  <c:v>-1.1536199999999861E-2</c:v>
                </c:pt>
                <c:pt idx="38">
                  <c:v>-5.7590499999998612E-3</c:v>
                </c:pt>
                <c:pt idx="39">
                  <c:v>0</c:v>
                </c:pt>
                <c:pt idx="40">
                  <c:v>5.7409500000000007E-3</c:v>
                </c:pt>
                <c:pt idx="41">
                  <c:v>1.1463800000000001E-2</c:v>
                </c:pt>
                <c:pt idx="42">
                  <c:v>1.7168550000000005E-2</c:v>
                </c:pt>
                <c:pt idx="43">
                  <c:v>2.2855200000000003E-2</c:v>
                </c:pt>
                <c:pt idx="44">
                  <c:v>2.852375E-2</c:v>
                </c:pt>
                <c:pt idx="45">
                  <c:v>3.4174200000000002E-2</c:v>
                </c:pt>
                <c:pt idx="46">
                  <c:v>3.9806550000000003E-2</c:v>
                </c:pt>
                <c:pt idx="47">
                  <c:v>4.5420799999999997E-2</c:v>
                </c:pt>
                <c:pt idx="48">
                  <c:v>5.1016949999999998E-2</c:v>
                </c:pt>
                <c:pt idx="49">
                  <c:v>5.6594999999999993E-2</c:v>
                </c:pt>
                <c:pt idx="50">
                  <c:v>6.215495E-2</c:v>
                </c:pt>
                <c:pt idx="51">
                  <c:v>6.7696800000000001E-2</c:v>
                </c:pt>
                <c:pt idx="52">
                  <c:v>7.3220550000000009E-2</c:v>
                </c:pt>
                <c:pt idx="53">
                  <c:v>7.872620000000001E-2</c:v>
                </c:pt>
                <c:pt idx="54">
                  <c:v>8.4213750000000018E-2</c:v>
                </c:pt>
                <c:pt idx="55">
                  <c:v>8.9683200000000018E-2</c:v>
                </c:pt>
                <c:pt idx="56">
                  <c:v>9.5134550000000026E-2</c:v>
                </c:pt>
                <c:pt idx="57">
                  <c:v>0.10056780000000004</c:v>
                </c:pt>
                <c:pt idx="58">
                  <c:v>0.10598295000000003</c:v>
                </c:pt>
                <c:pt idx="59">
                  <c:v>0.11138000000000003</c:v>
                </c:pt>
                <c:pt idx="60">
                  <c:v>0.11675895000000004</c:v>
                </c:pt>
                <c:pt idx="61">
                  <c:v>0.12211980000000003</c:v>
                </c:pt>
                <c:pt idx="62">
                  <c:v>0.12746255000000004</c:v>
                </c:pt>
                <c:pt idx="63">
                  <c:v>0.13278720000000005</c:v>
                </c:pt>
                <c:pt idx="64">
                  <c:v>0.13809375000000004</c:v>
                </c:pt>
                <c:pt idx="65">
                  <c:v>0.14338220000000004</c:v>
                </c:pt>
                <c:pt idx="66">
                  <c:v>0.14865255000000005</c:v>
                </c:pt>
                <c:pt idx="67">
                  <c:v>0.15390480000000006</c:v>
                </c:pt>
                <c:pt idx="68">
                  <c:v>0.15913895000000008</c:v>
                </c:pt>
                <c:pt idx="69">
                  <c:v>0.16435500000000008</c:v>
                </c:pt>
                <c:pt idx="70">
                  <c:v>0.16955295000000009</c:v>
                </c:pt>
                <c:pt idx="71">
                  <c:v>0.1747328000000001</c:v>
                </c:pt>
                <c:pt idx="72">
                  <c:v>0.1798945500000001</c:v>
                </c:pt>
                <c:pt idx="73">
                  <c:v>0.1850382000000001</c:v>
                </c:pt>
                <c:pt idx="74">
                  <c:v>0.1901637500000001</c:v>
                </c:pt>
                <c:pt idx="75">
                  <c:v>0.19527120000000012</c:v>
                </c:pt>
                <c:pt idx="76">
                  <c:v>0.20036055000000011</c:v>
                </c:pt>
                <c:pt idx="77">
                  <c:v>0.20543180000000014</c:v>
                </c:pt>
                <c:pt idx="78">
                  <c:v>0.21048495000000012</c:v>
                </c:pt>
              </c:numCache>
            </c:numRef>
          </c:val>
          <c:smooth val="0"/>
          <c:extLst>
            <c:ext xmlns:c16="http://schemas.microsoft.com/office/drawing/2014/chart" uri="{C3380CC4-5D6E-409C-BE32-E72D297353CC}">
              <c16:uniqueId val="{00000003-9F4C-4F79-A77D-2AAAE9D0551D}"/>
            </c:ext>
          </c:extLst>
        </c:ser>
        <c:ser>
          <c:idx val="4"/>
          <c:order val="4"/>
          <c:tx>
            <c:v>Pot Exp 17-20</c:v>
          </c:tx>
          <c:spPr>
            <a:ln w="28575" cap="rnd" cmpd="dbl">
              <a:solidFill>
                <a:schemeClr val="accent5"/>
              </a:solidFill>
              <a:prstDash val="solid"/>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2'!$F$2:$F$80</c:f>
              <c:numCache>
                <c:formatCode>General</c:formatCode>
                <c:ptCount val="79"/>
                <c:pt idx="0">
                  <c:v>-0.24838905</c:v>
                </c:pt>
                <c:pt idx="1">
                  <c:v>-0.24190419999999999</c:v>
                </c:pt>
                <c:pt idx="2">
                  <c:v>-0.23542544999999998</c:v>
                </c:pt>
                <c:pt idx="3">
                  <c:v>-0.22895279999999998</c:v>
                </c:pt>
                <c:pt idx="4">
                  <c:v>-0.22248624999999997</c:v>
                </c:pt>
                <c:pt idx="5">
                  <c:v>-0.21602579999999996</c:v>
                </c:pt>
                <c:pt idx="6">
                  <c:v>-0.20957144999999996</c:v>
                </c:pt>
                <c:pt idx="7">
                  <c:v>-0.20312319999999995</c:v>
                </c:pt>
                <c:pt idx="8">
                  <c:v>-0.19668104999999994</c:v>
                </c:pt>
                <c:pt idx="9">
                  <c:v>-0.19024499999999994</c:v>
                </c:pt>
                <c:pt idx="10">
                  <c:v>-0.18381504999999992</c:v>
                </c:pt>
                <c:pt idx="11">
                  <c:v>-0.17739119999999994</c:v>
                </c:pt>
                <c:pt idx="12">
                  <c:v>-0.17097344999999992</c:v>
                </c:pt>
                <c:pt idx="13">
                  <c:v>-0.16456179999999992</c:v>
                </c:pt>
                <c:pt idx="14">
                  <c:v>-0.15815624999999991</c:v>
                </c:pt>
                <c:pt idx="15">
                  <c:v>-0.15175679999999991</c:v>
                </c:pt>
                <c:pt idx="16">
                  <c:v>-0.14536344999999989</c:v>
                </c:pt>
                <c:pt idx="17">
                  <c:v>-0.13897619999999991</c:v>
                </c:pt>
                <c:pt idx="18">
                  <c:v>-0.13259504999999988</c:v>
                </c:pt>
                <c:pt idx="19">
                  <c:v>-0.12621999999999989</c:v>
                </c:pt>
                <c:pt idx="20">
                  <c:v>-0.11985104999999988</c:v>
                </c:pt>
                <c:pt idx="21">
                  <c:v>-0.11348819999999987</c:v>
                </c:pt>
                <c:pt idx="22">
                  <c:v>-0.10713144999999986</c:v>
                </c:pt>
                <c:pt idx="23">
                  <c:v>-0.10078079999999986</c:v>
                </c:pt>
                <c:pt idx="24">
                  <c:v>-9.4436249999999861E-2</c:v>
                </c:pt>
                <c:pt idx="25">
                  <c:v>-8.8097799999999851E-2</c:v>
                </c:pt>
                <c:pt idx="26">
                  <c:v>-8.1765449999999851E-2</c:v>
                </c:pt>
                <c:pt idx="27">
                  <c:v>-7.5439199999999845E-2</c:v>
                </c:pt>
                <c:pt idx="28">
                  <c:v>-6.9119049999999835E-2</c:v>
                </c:pt>
                <c:pt idx="29">
                  <c:v>-6.2804999999999833E-2</c:v>
                </c:pt>
                <c:pt idx="30">
                  <c:v>-5.649704999999984E-2</c:v>
                </c:pt>
                <c:pt idx="31">
                  <c:v>-5.0195199999999843E-2</c:v>
                </c:pt>
                <c:pt idx="32">
                  <c:v>-4.3899449999999847E-2</c:v>
                </c:pt>
                <c:pt idx="33">
                  <c:v>-3.7609799999999846E-2</c:v>
                </c:pt>
                <c:pt idx="34">
                  <c:v>-3.1326249999999847E-2</c:v>
                </c:pt>
                <c:pt idx="35">
                  <c:v>-2.5048799999999847E-2</c:v>
                </c:pt>
                <c:pt idx="36">
                  <c:v>-1.8777449999999848E-2</c:v>
                </c:pt>
                <c:pt idx="37">
                  <c:v>-1.251219999999985E-2</c:v>
                </c:pt>
                <c:pt idx="38">
                  <c:v>-6.2530499999998495E-3</c:v>
                </c:pt>
                <c:pt idx="39">
                  <c:v>0</c:v>
                </c:pt>
                <c:pt idx="40">
                  <c:v>6.2469500000000002E-3</c:v>
                </c:pt>
                <c:pt idx="41">
                  <c:v>1.24878E-2</c:v>
                </c:pt>
                <c:pt idx="42">
                  <c:v>1.8722550000000004E-2</c:v>
                </c:pt>
                <c:pt idx="43">
                  <c:v>2.49512E-2</c:v>
                </c:pt>
                <c:pt idx="44">
                  <c:v>3.117375E-2</c:v>
                </c:pt>
                <c:pt idx="45">
                  <c:v>3.7390199999999998E-2</c:v>
                </c:pt>
                <c:pt idx="46">
                  <c:v>4.3600549999999995E-2</c:v>
                </c:pt>
                <c:pt idx="47">
                  <c:v>4.9804799999999996E-2</c:v>
                </c:pt>
                <c:pt idx="48">
                  <c:v>5.6002949999999996E-2</c:v>
                </c:pt>
                <c:pt idx="49">
                  <c:v>6.2194999999999993E-2</c:v>
                </c:pt>
                <c:pt idx="50">
                  <c:v>6.8380949999999996E-2</c:v>
                </c:pt>
                <c:pt idx="51">
                  <c:v>7.4560799999999997E-2</c:v>
                </c:pt>
                <c:pt idx="52">
                  <c:v>8.0734550000000002E-2</c:v>
                </c:pt>
                <c:pt idx="53">
                  <c:v>8.6902200000000013E-2</c:v>
                </c:pt>
                <c:pt idx="54">
                  <c:v>9.3063750000000015E-2</c:v>
                </c:pt>
                <c:pt idx="55">
                  <c:v>9.9219200000000021E-2</c:v>
                </c:pt>
                <c:pt idx="56">
                  <c:v>0.10536855000000002</c:v>
                </c:pt>
                <c:pt idx="57">
                  <c:v>0.11151180000000004</c:v>
                </c:pt>
                <c:pt idx="58">
                  <c:v>0.11764895000000003</c:v>
                </c:pt>
                <c:pt idx="59">
                  <c:v>0.12378000000000003</c:v>
                </c:pt>
                <c:pt idx="60">
                  <c:v>0.12990495000000002</c:v>
                </c:pt>
                <c:pt idx="61">
                  <c:v>0.13602380000000003</c:v>
                </c:pt>
                <c:pt idx="62">
                  <c:v>0.14213655000000006</c:v>
                </c:pt>
                <c:pt idx="63">
                  <c:v>0.14824320000000005</c:v>
                </c:pt>
                <c:pt idx="64">
                  <c:v>0.15434375000000006</c:v>
                </c:pt>
                <c:pt idx="65">
                  <c:v>0.16043820000000006</c:v>
                </c:pt>
                <c:pt idx="66">
                  <c:v>0.16652655000000008</c:v>
                </c:pt>
                <c:pt idx="67">
                  <c:v>0.17260880000000006</c:v>
                </c:pt>
                <c:pt idx="68">
                  <c:v>0.17868495000000006</c:v>
                </c:pt>
                <c:pt idx="69">
                  <c:v>0.18475500000000009</c:v>
                </c:pt>
                <c:pt idx="70">
                  <c:v>0.1908189500000001</c:v>
                </c:pt>
                <c:pt idx="71">
                  <c:v>0.1968768000000001</c:v>
                </c:pt>
                <c:pt idx="72">
                  <c:v>0.2029285500000001</c:v>
                </c:pt>
                <c:pt idx="73">
                  <c:v>0.20897420000000011</c:v>
                </c:pt>
                <c:pt idx="74">
                  <c:v>0.21501375000000011</c:v>
                </c:pt>
                <c:pt idx="75">
                  <c:v>0.22104720000000011</c:v>
                </c:pt>
                <c:pt idx="76">
                  <c:v>0.22707455000000012</c:v>
                </c:pt>
                <c:pt idx="77">
                  <c:v>0.23309580000000013</c:v>
                </c:pt>
                <c:pt idx="78">
                  <c:v>0.23911095000000013</c:v>
                </c:pt>
              </c:numCache>
            </c:numRef>
          </c:val>
          <c:smooth val="0"/>
          <c:extLst>
            <c:ext xmlns:c16="http://schemas.microsoft.com/office/drawing/2014/chart" uri="{C3380CC4-5D6E-409C-BE32-E72D297353CC}">
              <c16:uniqueId val="{00000004-9F4C-4F79-A77D-2AAAE9D0551D}"/>
            </c:ext>
          </c:extLst>
        </c:ser>
        <c:ser>
          <c:idx val="5"/>
          <c:order val="5"/>
          <c:tx>
            <c:v>Pot Exp 21-24</c:v>
          </c:tx>
          <c:spPr>
            <a:ln w="28575" cap="rnd" cmpd="dbl">
              <a:solidFill>
                <a:schemeClr val="accent6"/>
              </a:solidFill>
              <a:prstDash val="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2'!$G$2:$G$80</c:f>
              <c:numCache>
                <c:formatCode>General</c:formatCode>
                <c:ptCount val="79"/>
                <c:pt idx="0">
                  <c:v>-0.27493537499999998</c:v>
                </c:pt>
                <c:pt idx="1">
                  <c:v>-0.26730149999999997</c:v>
                </c:pt>
                <c:pt idx="2">
                  <c:v>-0.25969837499999998</c:v>
                </c:pt>
                <c:pt idx="3">
                  <c:v>-0.25212599999999996</c:v>
                </c:pt>
                <c:pt idx="4">
                  <c:v>-0.24458437499999997</c:v>
                </c:pt>
                <c:pt idx="5">
                  <c:v>-0.23707349999999996</c:v>
                </c:pt>
                <c:pt idx="6">
                  <c:v>-0.22959337499999996</c:v>
                </c:pt>
                <c:pt idx="7">
                  <c:v>-0.22214399999999995</c:v>
                </c:pt>
                <c:pt idx="8">
                  <c:v>-0.21472537499999994</c:v>
                </c:pt>
                <c:pt idx="9">
                  <c:v>-0.20733749999999995</c:v>
                </c:pt>
                <c:pt idx="10">
                  <c:v>-0.19998037499999993</c:v>
                </c:pt>
                <c:pt idx="11">
                  <c:v>-0.19265399999999991</c:v>
                </c:pt>
                <c:pt idx="12">
                  <c:v>-0.18535837499999994</c:v>
                </c:pt>
                <c:pt idx="13">
                  <c:v>-0.17809349999999993</c:v>
                </c:pt>
                <c:pt idx="14">
                  <c:v>-0.17085937499999992</c:v>
                </c:pt>
                <c:pt idx="15">
                  <c:v>-0.16365599999999991</c:v>
                </c:pt>
                <c:pt idx="16">
                  <c:v>-0.1564833749999999</c:v>
                </c:pt>
                <c:pt idx="17">
                  <c:v>-0.14934149999999988</c:v>
                </c:pt>
                <c:pt idx="18">
                  <c:v>-0.14223037499999988</c:v>
                </c:pt>
                <c:pt idx="19">
                  <c:v>-0.13514999999999988</c:v>
                </c:pt>
                <c:pt idx="20">
                  <c:v>-0.12810037499999988</c:v>
                </c:pt>
                <c:pt idx="21">
                  <c:v>-0.12108149999999987</c:v>
                </c:pt>
                <c:pt idx="22">
                  <c:v>-0.11409337499999986</c:v>
                </c:pt>
                <c:pt idx="23">
                  <c:v>-0.10713599999999986</c:v>
                </c:pt>
                <c:pt idx="24">
                  <c:v>-0.10020937499999985</c:v>
                </c:pt>
                <c:pt idx="25">
                  <c:v>-9.3313499999999841E-2</c:v>
                </c:pt>
                <c:pt idx="26">
                  <c:v>-8.6448374999999827E-2</c:v>
                </c:pt>
                <c:pt idx="27">
                  <c:v>-7.9613999999999838E-2</c:v>
                </c:pt>
                <c:pt idx="28">
                  <c:v>-7.281037499999983E-2</c:v>
                </c:pt>
                <c:pt idx="29">
                  <c:v>-6.6037499999999832E-2</c:v>
                </c:pt>
                <c:pt idx="30">
                  <c:v>-5.9295374999999831E-2</c:v>
                </c:pt>
                <c:pt idx="31">
                  <c:v>-5.2583999999999832E-2</c:v>
                </c:pt>
                <c:pt idx="32">
                  <c:v>-4.5903374999999837E-2</c:v>
                </c:pt>
                <c:pt idx="33">
                  <c:v>-3.9253499999999837E-2</c:v>
                </c:pt>
                <c:pt idx="34">
                  <c:v>-3.2634374999999841E-2</c:v>
                </c:pt>
                <c:pt idx="35">
                  <c:v>-2.604599999999984E-2</c:v>
                </c:pt>
                <c:pt idx="36">
                  <c:v>-1.9488374999999843E-2</c:v>
                </c:pt>
                <c:pt idx="37">
                  <c:v>-1.2961499999999845E-2</c:v>
                </c:pt>
                <c:pt idx="38">
                  <c:v>-6.4653749999998436E-3</c:v>
                </c:pt>
                <c:pt idx="39">
                  <c:v>0</c:v>
                </c:pt>
                <c:pt idx="40">
                  <c:v>6.4346250000000011E-3</c:v>
                </c:pt>
                <c:pt idx="41">
                  <c:v>1.2838500000000001E-2</c:v>
                </c:pt>
                <c:pt idx="42">
                  <c:v>1.9211625000000003E-2</c:v>
                </c:pt>
                <c:pt idx="43">
                  <c:v>2.5554000000000004E-2</c:v>
                </c:pt>
                <c:pt idx="44">
                  <c:v>3.1865625000000002E-2</c:v>
                </c:pt>
                <c:pt idx="45">
                  <c:v>3.81465E-2</c:v>
                </c:pt>
                <c:pt idx="46">
                  <c:v>4.4396624999999995E-2</c:v>
                </c:pt>
                <c:pt idx="47">
                  <c:v>5.0616000000000001E-2</c:v>
                </c:pt>
                <c:pt idx="48">
                  <c:v>5.6804624999999997E-2</c:v>
                </c:pt>
                <c:pt idx="49">
                  <c:v>6.2962499999999991E-2</c:v>
                </c:pt>
                <c:pt idx="50">
                  <c:v>6.9089625000000002E-2</c:v>
                </c:pt>
                <c:pt idx="51">
                  <c:v>7.5186000000000003E-2</c:v>
                </c:pt>
                <c:pt idx="52">
                  <c:v>8.1251625000000008E-2</c:v>
                </c:pt>
                <c:pt idx="53">
                  <c:v>8.7286500000000003E-2</c:v>
                </c:pt>
                <c:pt idx="54">
                  <c:v>9.3290625000000016E-2</c:v>
                </c:pt>
                <c:pt idx="55">
                  <c:v>9.9264000000000033E-2</c:v>
                </c:pt>
                <c:pt idx="56">
                  <c:v>0.10520662500000003</c:v>
                </c:pt>
                <c:pt idx="57">
                  <c:v>0.11111850000000004</c:v>
                </c:pt>
                <c:pt idx="58">
                  <c:v>0.11699962500000002</c:v>
                </c:pt>
                <c:pt idx="59">
                  <c:v>0.12285000000000003</c:v>
                </c:pt>
                <c:pt idx="60">
                  <c:v>0.12866962500000004</c:v>
                </c:pt>
                <c:pt idx="61">
                  <c:v>0.13445850000000004</c:v>
                </c:pt>
                <c:pt idx="62">
                  <c:v>0.14021662500000004</c:v>
                </c:pt>
                <c:pt idx="63">
                  <c:v>0.14594400000000005</c:v>
                </c:pt>
                <c:pt idx="64">
                  <c:v>0.15164062500000006</c:v>
                </c:pt>
                <c:pt idx="65">
                  <c:v>0.15730650000000007</c:v>
                </c:pt>
                <c:pt idx="66">
                  <c:v>0.16294162500000006</c:v>
                </c:pt>
                <c:pt idx="67">
                  <c:v>0.16854600000000006</c:v>
                </c:pt>
                <c:pt idx="68">
                  <c:v>0.17411962500000006</c:v>
                </c:pt>
                <c:pt idx="69">
                  <c:v>0.17966250000000009</c:v>
                </c:pt>
                <c:pt idx="70">
                  <c:v>0.18517462500000009</c:v>
                </c:pt>
                <c:pt idx="71">
                  <c:v>0.1906560000000001</c:v>
                </c:pt>
                <c:pt idx="72">
                  <c:v>0.19610662500000009</c:v>
                </c:pt>
                <c:pt idx="73">
                  <c:v>0.20152650000000008</c:v>
                </c:pt>
                <c:pt idx="74">
                  <c:v>0.2069156250000001</c:v>
                </c:pt>
                <c:pt idx="75">
                  <c:v>0.2122740000000001</c:v>
                </c:pt>
                <c:pt idx="76">
                  <c:v>0.21760162500000013</c:v>
                </c:pt>
                <c:pt idx="77">
                  <c:v>0.22289850000000014</c:v>
                </c:pt>
                <c:pt idx="78">
                  <c:v>0.22816462500000012</c:v>
                </c:pt>
              </c:numCache>
            </c:numRef>
          </c:val>
          <c:smooth val="0"/>
          <c:extLst>
            <c:ext xmlns:c16="http://schemas.microsoft.com/office/drawing/2014/chart" uri="{C3380CC4-5D6E-409C-BE32-E72D297353CC}">
              <c16:uniqueId val="{00000005-9F4C-4F79-A77D-2AAAE9D0551D}"/>
            </c:ext>
          </c:extLst>
        </c:ser>
        <c:ser>
          <c:idx val="6"/>
          <c:order val="6"/>
          <c:tx>
            <c:v>Pot Exp 25-28</c:v>
          </c:tx>
          <c:spPr>
            <a:ln w="28575" cap="rnd" cmpd="dbl">
              <a:solidFill>
                <a:schemeClr val="accent1">
                  <a:lumMod val="60000"/>
                </a:schemeClr>
              </a:solidFill>
              <a:prstDash val="sys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2'!$H$2:$H$80</c:f>
              <c:numCache>
                <c:formatCode>General</c:formatCode>
                <c:ptCount val="79"/>
                <c:pt idx="0">
                  <c:v>-0.27134639999999999</c:v>
                </c:pt>
                <c:pt idx="1">
                  <c:v>-0.26520959999999999</c:v>
                </c:pt>
                <c:pt idx="2">
                  <c:v>-0.25902959999999997</c:v>
                </c:pt>
                <c:pt idx="3">
                  <c:v>-0.25280639999999999</c:v>
                </c:pt>
                <c:pt idx="4">
                  <c:v>-0.24653999999999998</c:v>
                </c:pt>
                <c:pt idx="5">
                  <c:v>-0.24023039999999996</c:v>
                </c:pt>
                <c:pt idx="6">
                  <c:v>-0.23387759999999996</c:v>
                </c:pt>
                <c:pt idx="7">
                  <c:v>-0.22748159999999995</c:v>
                </c:pt>
                <c:pt idx="8">
                  <c:v>-0.22104239999999994</c:v>
                </c:pt>
                <c:pt idx="9">
                  <c:v>-0.21455999999999995</c:v>
                </c:pt>
                <c:pt idx="10">
                  <c:v>-0.20803439999999995</c:v>
                </c:pt>
                <c:pt idx="11">
                  <c:v>-0.20146559999999994</c:v>
                </c:pt>
                <c:pt idx="12">
                  <c:v>-0.1948535999999999</c:v>
                </c:pt>
                <c:pt idx="13">
                  <c:v>-0.1881983999999999</c:v>
                </c:pt>
                <c:pt idx="14">
                  <c:v>-0.18149999999999991</c:v>
                </c:pt>
                <c:pt idx="15">
                  <c:v>-0.1747583999999999</c:v>
                </c:pt>
                <c:pt idx="16">
                  <c:v>-0.16797359999999992</c:v>
                </c:pt>
                <c:pt idx="17">
                  <c:v>-0.16114559999999989</c:v>
                </c:pt>
                <c:pt idx="18">
                  <c:v>-0.15427439999999987</c:v>
                </c:pt>
                <c:pt idx="19">
                  <c:v>-0.14735999999999988</c:v>
                </c:pt>
                <c:pt idx="20">
                  <c:v>-0.14040239999999987</c:v>
                </c:pt>
                <c:pt idx="21">
                  <c:v>-0.13340159999999987</c:v>
                </c:pt>
                <c:pt idx="22">
                  <c:v>-0.12635759999999985</c:v>
                </c:pt>
                <c:pt idx="23">
                  <c:v>-0.11927039999999985</c:v>
                </c:pt>
                <c:pt idx="24">
                  <c:v>-0.11213999999999984</c:v>
                </c:pt>
                <c:pt idx="25">
                  <c:v>-0.10496639999999983</c:v>
                </c:pt>
                <c:pt idx="26">
                  <c:v>-9.7749599999999826E-2</c:v>
                </c:pt>
                <c:pt idx="27">
                  <c:v>-9.0489599999999823E-2</c:v>
                </c:pt>
                <c:pt idx="28">
                  <c:v>-8.3186399999999799E-2</c:v>
                </c:pt>
                <c:pt idx="29">
                  <c:v>-7.583999999999981E-2</c:v>
                </c:pt>
                <c:pt idx="30">
                  <c:v>-6.8450399999999814E-2</c:v>
                </c:pt>
                <c:pt idx="31">
                  <c:v>-6.1017599999999811E-2</c:v>
                </c:pt>
                <c:pt idx="32">
                  <c:v>-5.3541599999999814E-2</c:v>
                </c:pt>
                <c:pt idx="33">
                  <c:v>-4.6022399999999811E-2</c:v>
                </c:pt>
                <c:pt idx="34">
                  <c:v>-3.8459999999999821E-2</c:v>
                </c:pt>
                <c:pt idx="35">
                  <c:v>-3.0854399999999817E-2</c:v>
                </c:pt>
                <c:pt idx="36">
                  <c:v>-2.3205599999999816E-2</c:v>
                </c:pt>
                <c:pt idx="37">
                  <c:v>-1.5513599999999813E-2</c:v>
                </c:pt>
                <c:pt idx="38">
                  <c:v>-7.7783999999998131E-3</c:v>
                </c:pt>
                <c:pt idx="39">
                  <c:v>0</c:v>
                </c:pt>
                <c:pt idx="40">
                  <c:v>7.8215999999999997E-3</c:v>
                </c:pt>
                <c:pt idx="41">
                  <c:v>1.56864E-2</c:v>
                </c:pt>
                <c:pt idx="42">
                  <c:v>2.3594400000000005E-2</c:v>
                </c:pt>
                <c:pt idx="43">
                  <c:v>3.15456E-2</c:v>
                </c:pt>
                <c:pt idx="44">
                  <c:v>3.9539999999999999E-2</c:v>
                </c:pt>
                <c:pt idx="45">
                  <c:v>4.7577600000000005E-2</c:v>
                </c:pt>
                <c:pt idx="46">
                  <c:v>5.5658399999999997E-2</c:v>
                </c:pt>
                <c:pt idx="47">
                  <c:v>6.3782400000000003E-2</c:v>
                </c:pt>
                <c:pt idx="48">
                  <c:v>7.1949600000000002E-2</c:v>
                </c:pt>
                <c:pt idx="49">
                  <c:v>8.0159999999999981E-2</c:v>
                </c:pt>
                <c:pt idx="50">
                  <c:v>8.8413599999999981E-2</c:v>
                </c:pt>
                <c:pt idx="51">
                  <c:v>9.6710400000000002E-2</c:v>
                </c:pt>
                <c:pt idx="52">
                  <c:v>0.1050504</c:v>
                </c:pt>
                <c:pt idx="53">
                  <c:v>0.11343360000000001</c:v>
                </c:pt>
                <c:pt idx="54">
                  <c:v>0.12186000000000002</c:v>
                </c:pt>
                <c:pt idx="55">
                  <c:v>0.13032960000000002</c:v>
                </c:pt>
                <c:pt idx="56">
                  <c:v>0.13884240000000003</c:v>
                </c:pt>
                <c:pt idx="57">
                  <c:v>0.14739840000000004</c:v>
                </c:pt>
                <c:pt idx="58">
                  <c:v>0.15599760000000007</c:v>
                </c:pt>
                <c:pt idx="59">
                  <c:v>0.16464000000000004</c:v>
                </c:pt>
                <c:pt idx="60">
                  <c:v>0.17332560000000002</c:v>
                </c:pt>
                <c:pt idx="61">
                  <c:v>0.18205440000000006</c:v>
                </c:pt>
                <c:pt idx="62">
                  <c:v>0.19082640000000006</c:v>
                </c:pt>
                <c:pt idx="63">
                  <c:v>0.19964160000000006</c:v>
                </c:pt>
                <c:pt idx="64">
                  <c:v>0.20850000000000007</c:v>
                </c:pt>
                <c:pt idx="65">
                  <c:v>0.21740160000000008</c:v>
                </c:pt>
                <c:pt idx="66">
                  <c:v>0.22634640000000011</c:v>
                </c:pt>
                <c:pt idx="67">
                  <c:v>0.23533440000000011</c:v>
                </c:pt>
                <c:pt idx="68">
                  <c:v>0.2443656000000001</c:v>
                </c:pt>
                <c:pt idx="69">
                  <c:v>0.25344000000000011</c:v>
                </c:pt>
                <c:pt idx="70">
                  <c:v>0.26255760000000011</c:v>
                </c:pt>
                <c:pt idx="71">
                  <c:v>0.27171840000000014</c:v>
                </c:pt>
                <c:pt idx="72">
                  <c:v>0.28092240000000013</c:v>
                </c:pt>
                <c:pt idx="73">
                  <c:v>0.29016960000000019</c:v>
                </c:pt>
                <c:pt idx="74">
                  <c:v>0.29946000000000017</c:v>
                </c:pt>
                <c:pt idx="75">
                  <c:v>0.30879360000000017</c:v>
                </c:pt>
                <c:pt idx="76">
                  <c:v>0.31817040000000019</c:v>
                </c:pt>
                <c:pt idx="77">
                  <c:v>0.32759040000000017</c:v>
                </c:pt>
                <c:pt idx="78">
                  <c:v>0.33705360000000023</c:v>
                </c:pt>
              </c:numCache>
            </c:numRef>
          </c:val>
          <c:smooth val="0"/>
          <c:extLst>
            <c:ext xmlns:c16="http://schemas.microsoft.com/office/drawing/2014/chart" uri="{C3380CC4-5D6E-409C-BE32-E72D297353CC}">
              <c16:uniqueId val="{00000006-9F4C-4F79-A77D-2AAAE9D0551D}"/>
            </c:ext>
          </c:extLst>
        </c:ser>
        <c:ser>
          <c:idx val="7"/>
          <c:order val="7"/>
          <c:tx>
            <c:v>Pot Exp 29-32</c:v>
          </c:tx>
          <c:spPr>
            <a:ln w="28575" cap="rnd" cmpd="dbl">
              <a:solidFill>
                <a:schemeClr val="accent2">
                  <a:lumMod val="60000"/>
                </a:schemeClr>
              </a:solidFill>
              <a:prstDash val="dashDot"/>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2'!$I$2:$I$80</c:f>
              <c:numCache>
                <c:formatCode>General</c:formatCode>
                <c:ptCount val="79"/>
                <c:pt idx="0">
                  <c:v>-0.27556717499999994</c:v>
                </c:pt>
                <c:pt idx="1">
                  <c:v>-0.26921669999999998</c:v>
                </c:pt>
                <c:pt idx="2">
                  <c:v>-0.26282857499999995</c:v>
                </c:pt>
                <c:pt idx="3">
                  <c:v>-0.25640279999999999</c:v>
                </c:pt>
                <c:pt idx="4">
                  <c:v>-0.24993937499999996</c:v>
                </c:pt>
                <c:pt idx="5">
                  <c:v>-0.24343829999999994</c:v>
                </c:pt>
                <c:pt idx="6">
                  <c:v>-0.23689957499999997</c:v>
                </c:pt>
                <c:pt idx="7">
                  <c:v>-0.23032319999999995</c:v>
                </c:pt>
                <c:pt idx="8">
                  <c:v>-0.22370917499999993</c:v>
                </c:pt>
                <c:pt idx="9">
                  <c:v>-0.21705749999999993</c:v>
                </c:pt>
                <c:pt idx="10">
                  <c:v>-0.21036817499999994</c:v>
                </c:pt>
                <c:pt idx="11">
                  <c:v>-0.20364119999999994</c:v>
                </c:pt>
                <c:pt idx="12">
                  <c:v>-0.19687657499999991</c:v>
                </c:pt>
                <c:pt idx="13">
                  <c:v>-0.19007429999999992</c:v>
                </c:pt>
                <c:pt idx="14">
                  <c:v>-0.18323437499999992</c:v>
                </c:pt>
                <c:pt idx="15">
                  <c:v>-0.1763567999999999</c:v>
                </c:pt>
                <c:pt idx="16">
                  <c:v>-0.1694415749999999</c:v>
                </c:pt>
                <c:pt idx="17">
                  <c:v>-0.16248869999999987</c:v>
                </c:pt>
                <c:pt idx="18">
                  <c:v>-0.15549817499999988</c:v>
                </c:pt>
                <c:pt idx="19">
                  <c:v>-0.14846999999999988</c:v>
                </c:pt>
                <c:pt idx="20">
                  <c:v>-0.14140417499999988</c:v>
                </c:pt>
                <c:pt idx="21">
                  <c:v>-0.13430069999999988</c:v>
                </c:pt>
                <c:pt idx="22">
                  <c:v>-0.12715957499999983</c:v>
                </c:pt>
                <c:pt idx="23">
                  <c:v>-0.11998079999999985</c:v>
                </c:pt>
                <c:pt idx="24">
                  <c:v>-0.11276437499999983</c:v>
                </c:pt>
                <c:pt idx="25">
                  <c:v>-0.10551029999999983</c:v>
                </c:pt>
                <c:pt idx="26">
                  <c:v>-9.8218574999999822E-2</c:v>
                </c:pt>
                <c:pt idx="27">
                  <c:v>-9.0889199999999823E-2</c:v>
                </c:pt>
                <c:pt idx="28">
                  <c:v>-8.352217499999981E-2</c:v>
                </c:pt>
                <c:pt idx="29">
                  <c:v>-7.611749999999981E-2</c:v>
                </c:pt>
                <c:pt idx="30">
                  <c:v>-6.8675174999999811E-2</c:v>
                </c:pt>
                <c:pt idx="31">
                  <c:v>-6.1195199999999811E-2</c:v>
                </c:pt>
                <c:pt idx="32">
                  <c:v>-5.3677574999999818E-2</c:v>
                </c:pt>
                <c:pt idx="33">
                  <c:v>-4.6122299999999811E-2</c:v>
                </c:pt>
                <c:pt idx="34">
                  <c:v>-3.8529374999999817E-2</c:v>
                </c:pt>
                <c:pt idx="35">
                  <c:v>-3.0898799999999813E-2</c:v>
                </c:pt>
                <c:pt idx="36">
                  <c:v>-2.3230574999999816E-2</c:v>
                </c:pt>
                <c:pt idx="37">
                  <c:v>-1.5524699999999813E-2</c:v>
                </c:pt>
                <c:pt idx="38">
                  <c:v>-7.7811749999998131E-3</c:v>
                </c:pt>
                <c:pt idx="39">
                  <c:v>0</c:v>
                </c:pt>
                <c:pt idx="40">
                  <c:v>7.8188249999999997E-3</c:v>
                </c:pt>
                <c:pt idx="41">
                  <c:v>1.56753E-2</c:v>
                </c:pt>
                <c:pt idx="42">
                  <c:v>2.3569425000000005E-2</c:v>
                </c:pt>
                <c:pt idx="43">
                  <c:v>3.15012E-2</c:v>
                </c:pt>
                <c:pt idx="44">
                  <c:v>3.9470625000000002E-2</c:v>
                </c:pt>
                <c:pt idx="45">
                  <c:v>4.7477700000000005E-2</c:v>
                </c:pt>
                <c:pt idx="46">
                  <c:v>5.5522424999999993E-2</c:v>
                </c:pt>
                <c:pt idx="47">
                  <c:v>6.3604800000000003E-2</c:v>
                </c:pt>
                <c:pt idx="48">
                  <c:v>7.1724824999999992E-2</c:v>
                </c:pt>
                <c:pt idx="49">
                  <c:v>7.9882499999999981E-2</c:v>
                </c:pt>
                <c:pt idx="50">
                  <c:v>8.8077824999999985E-2</c:v>
                </c:pt>
                <c:pt idx="51">
                  <c:v>9.6310800000000002E-2</c:v>
                </c:pt>
                <c:pt idx="52">
                  <c:v>0.10458142500000001</c:v>
                </c:pt>
                <c:pt idx="53">
                  <c:v>0.11288970000000001</c:v>
                </c:pt>
                <c:pt idx="54">
                  <c:v>0.12123562500000003</c:v>
                </c:pt>
                <c:pt idx="55">
                  <c:v>0.12961920000000002</c:v>
                </c:pt>
                <c:pt idx="56">
                  <c:v>0.13804042500000002</c:v>
                </c:pt>
                <c:pt idx="57">
                  <c:v>0.14649930000000003</c:v>
                </c:pt>
                <c:pt idx="58">
                  <c:v>0.15499582500000006</c:v>
                </c:pt>
                <c:pt idx="59">
                  <c:v>0.16353000000000004</c:v>
                </c:pt>
                <c:pt idx="60">
                  <c:v>0.17210182500000004</c:v>
                </c:pt>
                <c:pt idx="61">
                  <c:v>0.18071130000000007</c:v>
                </c:pt>
                <c:pt idx="62">
                  <c:v>0.18935842500000005</c:v>
                </c:pt>
                <c:pt idx="63">
                  <c:v>0.19804320000000006</c:v>
                </c:pt>
                <c:pt idx="64">
                  <c:v>0.20676562500000006</c:v>
                </c:pt>
                <c:pt idx="65">
                  <c:v>0.21552570000000007</c:v>
                </c:pt>
                <c:pt idx="66">
                  <c:v>0.2243234250000001</c:v>
                </c:pt>
                <c:pt idx="67">
                  <c:v>0.23315880000000011</c:v>
                </c:pt>
                <c:pt idx="68">
                  <c:v>0.24203182500000012</c:v>
                </c:pt>
                <c:pt idx="69">
                  <c:v>0.25094250000000012</c:v>
                </c:pt>
                <c:pt idx="70">
                  <c:v>0.2598908250000001</c:v>
                </c:pt>
                <c:pt idx="71">
                  <c:v>0.26887680000000014</c:v>
                </c:pt>
                <c:pt idx="72">
                  <c:v>0.27790042500000017</c:v>
                </c:pt>
                <c:pt idx="73">
                  <c:v>0.28696170000000021</c:v>
                </c:pt>
                <c:pt idx="74">
                  <c:v>0.29606062500000013</c:v>
                </c:pt>
                <c:pt idx="75">
                  <c:v>0.30519720000000017</c:v>
                </c:pt>
                <c:pt idx="76">
                  <c:v>0.31437142500000015</c:v>
                </c:pt>
                <c:pt idx="77">
                  <c:v>0.32358330000000018</c:v>
                </c:pt>
                <c:pt idx="78">
                  <c:v>0.33283282500000022</c:v>
                </c:pt>
              </c:numCache>
            </c:numRef>
          </c:val>
          <c:smooth val="0"/>
          <c:extLst>
            <c:ext xmlns:c16="http://schemas.microsoft.com/office/drawing/2014/chart" uri="{C3380CC4-5D6E-409C-BE32-E72D297353CC}">
              <c16:uniqueId val="{00000007-9F4C-4F79-A77D-2AAAE9D0551D}"/>
            </c:ext>
          </c:extLst>
        </c:ser>
        <c:dLbls>
          <c:showLegendKey val="0"/>
          <c:showVal val="0"/>
          <c:showCatName val="0"/>
          <c:showSerName val="0"/>
          <c:showPercent val="0"/>
          <c:showBubbleSize val="0"/>
        </c:dLbls>
        <c:smooth val="0"/>
        <c:axId val="216987120"/>
        <c:axId val="216987776"/>
      </c:lineChart>
      <c:catAx>
        <c:axId val="21698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987776"/>
        <c:crosses val="autoZero"/>
        <c:auto val="1"/>
        <c:lblAlgn val="ctr"/>
        <c:lblOffset val="100"/>
        <c:noMultiLvlLbl val="0"/>
      </c:catAx>
      <c:valAx>
        <c:axId val="216987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a:t>
                </a:r>
                <a:r>
                  <a:rPr lang="en-US" baseline="0"/>
                  <a:t> Returns</a:t>
                </a:r>
                <a:endParaRPr lang="en-US"/>
              </a:p>
            </c:rich>
          </c:tx>
          <c:layout>
            <c:manualLayout>
              <c:xMode val="edge"/>
              <c:yMode val="edge"/>
              <c:x val="3.3333333333333333E-2"/>
              <c:y val="0.33857575094779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98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2: AFQT Wage Returns for Whites with Less</a:t>
            </a:r>
            <a:r>
              <a:rPr lang="en-US" baseline="0"/>
              <a:t> than 16 Years of Education Sample </a:t>
            </a:r>
            <a:endParaRPr lang="en-US"/>
          </a:p>
        </c:rich>
      </c:tx>
      <c:layout>
        <c:manualLayout>
          <c:xMode val="edge"/>
          <c:yMode val="edge"/>
          <c:x val="0.1166041119860017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2'!$J$1</c:f>
              <c:strCache>
                <c:ptCount val="1"/>
                <c:pt idx="0">
                  <c:v>Pot Exp 1-4</c:v>
                </c:pt>
              </c:strCache>
            </c:strRef>
          </c:tx>
          <c:spPr>
            <a:ln w="28575" cap="rnd">
              <a:solidFill>
                <a:schemeClr val="accent1"/>
              </a:solidFill>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2'!$J$2:$J$80</c:f>
              <c:numCache>
                <c:formatCode>General</c:formatCode>
                <c:ptCount val="79"/>
                <c:pt idx="0">
                  <c:v>-0.18752174999999999</c:v>
                </c:pt>
                <c:pt idx="1">
                  <c:v>-0.17960699999999999</c:v>
                </c:pt>
                <c:pt idx="2">
                  <c:v>-0.17185574999999997</c:v>
                </c:pt>
                <c:pt idx="3">
                  <c:v>-0.16426799999999997</c:v>
                </c:pt>
                <c:pt idx="4">
                  <c:v>-0.15684374999999995</c:v>
                </c:pt>
                <c:pt idx="5">
                  <c:v>-0.14958299999999997</c:v>
                </c:pt>
                <c:pt idx="6">
                  <c:v>-0.14248574999999994</c:v>
                </c:pt>
                <c:pt idx="7">
                  <c:v>-0.13555199999999995</c:v>
                </c:pt>
                <c:pt idx="8">
                  <c:v>-0.12878174999999997</c:v>
                </c:pt>
                <c:pt idx="9">
                  <c:v>-0.12217499999999995</c:v>
                </c:pt>
                <c:pt idx="10">
                  <c:v>-0.11573174999999994</c:v>
                </c:pt>
                <c:pt idx="11">
                  <c:v>-0.10945199999999994</c:v>
                </c:pt>
                <c:pt idx="12">
                  <c:v>-0.10333574999999992</c:v>
                </c:pt>
                <c:pt idx="13">
                  <c:v>-9.7382999999999914E-2</c:v>
                </c:pt>
                <c:pt idx="14">
                  <c:v>-9.1593749999999918E-2</c:v>
                </c:pt>
                <c:pt idx="15">
                  <c:v>-8.5967999999999933E-2</c:v>
                </c:pt>
                <c:pt idx="16">
                  <c:v>-8.0505749999999918E-2</c:v>
                </c:pt>
                <c:pt idx="17">
                  <c:v>-7.5206999999999913E-2</c:v>
                </c:pt>
                <c:pt idx="18">
                  <c:v>-7.0071749999999919E-2</c:v>
                </c:pt>
                <c:pt idx="19">
                  <c:v>-6.5099999999999908E-2</c:v>
                </c:pt>
                <c:pt idx="20">
                  <c:v>-6.0291749999999908E-2</c:v>
                </c:pt>
                <c:pt idx="21">
                  <c:v>-5.5646999999999912E-2</c:v>
                </c:pt>
                <c:pt idx="22">
                  <c:v>-5.1165749999999906E-2</c:v>
                </c:pt>
                <c:pt idx="23">
                  <c:v>-4.6847999999999911E-2</c:v>
                </c:pt>
                <c:pt idx="24">
                  <c:v>-4.2693749999999905E-2</c:v>
                </c:pt>
                <c:pt idx="25">
                  <c:v>-3.8702999999999904E-2</c:v>
                </c:pt>
                <c:pt idx="26">
                  <c:v>-3.4875749999999907E-2</c:v>
                </c:pt>
                <c:pt idx="27">
                  <c:v>-3.1211999999999906E-2</c:v>
                </c:pt>
                <c:pt idx="28">
                  <c:v>-2.771174999999991E-2</c:v>
                </c:pt>
                <c:pt idx="29">
                  <c:v>-2.4374999999999918E-2</c:v>
                </c:pt>
                <c:pt idx="30">
                  <c:v>-2.1201749999999919E-2</c:v>
                </c:pt>
                <c:pt idx="31">
                  <c:v>-1.8191999999999927E-2</c:v>
                </c:pt>
                <c:pt idx="32">
                  <c:v>-1.5345749999999931E-2</c:v>
                </c:pt>
                <c:pt idx="33">
                  <c:v>-1.2662999999999935E-2</c:v>
                </c:pt>
                <c:pt idx="34">
                  <c:v>-1.0143749999999939E-2</c:v>
                </c:pt>
                <c:pt idx="35">
                  <c:v>-7.7879999999999443E-3</c:v>
                </c:pt>
                <c:pt idx="36">
                  <c:v>-5.5957499999999489E-3</c:v>
                </c:pt>
                <c:pt idx="37">
                  <c:v>-3.566999999999953E-3</c:v>
                </c:pt>
                <c:pt idx="38">
                  <c:v>-1.701749999999957E-3</c:v>
                </c:pt>
                <c:pt idx="39">
                  <c:v>0</c:v>
                </c:pt>
                <c:pt idx="40">
                  <c:v>1.5382499999999999E-3</c:v>
                </c:pt>
                <c:pt idx="41">
                  <c:v>2.9129999999999998E-3</c:v>
                </c:pt>
                <c:pt idx="42">
                  <c:v>4.1242500000000003E-3</c:v>
                </c:pt>
                <c:pt idx="43">
                  <c:v>5.1719999999999995E-3</c:v>
                </c:pt>
                <c:pt idx="44">
                  <c:v>6.0562499999999991E-3</c:v>
                </c:pt>
                <c:pt idx="45">
                  <c:v>6.777E-3</c:v>
                </c:pt>
                <c:pt idx="46">
                  <c:v>7.3342499999999996E-3</c:v>
                </c:pt>
                <c:pt idx="47">
                  <c:v>7.7279999999999988E-3</c:v>
                </c:pt>
                <c:pt idx="48">
                  <c:v>7.95825E-3</c:v>
                </c:pt>
                <c:pt idx="49">
                  <c:v>8.0249999999999974E-3</c:v>
                </c:pt>
                <c:pt idx="50">
                  <c:v>7.9282499999999978E-3</c:v>
                </c:pt>
                <c:pt idx="51">
                  <c:v>7.6679999999999995E-3</c:v>
                </c:pt>
                <c:pt idx="52">
                  <c:v>7.2442499999999972E-3</c:v>
                </c:pt>
                <c:pt idx="53">
                  <c:v>6.6569999999999997E-3</c:v>
                </c:pt>
                <c:pt idx="54">
                  <c:v>5.9062499999999948E-3</c:v>
                </c:pt>
                <c:pt idx="55">
                  <c:v>4.991999999999993E-3</c:v>
                </c:pt>
                <c:pt idx="56">
                  <c:v>3.9142499999999941E-3</c:v>
                </c:pt>
                <c:pt idx="57">
                  <c:v>2.6729999999999914E-3</c:v>
                </c:pt>
                <c:pt idx="58">
                  <c:v>1.2682499999999916E-3</c:v>
                </c:pt>
                <c:pt idx="59">
                  <c:v>-3.0000000000000859E-4</c:v>
                </c:pt>
                <c:pt idx="60">
                  <c:v>-2.0317500000000058E-3</c:v>
                </c:pt>
                <c:pt idx="61">
                  <c:v>-3.9270000000000138E-3</c:v>
                </c:pt>
                <c:pt idx="62">
                  <c:v>-5.9857500000000188E-3</c:v>
                </c:pt>
                <c:pt idx="63">
                  <c:v>-8.2080000000000208E-3</c:v>
                </c:pt>
                <c:pt idx="64">
                  <c:v>-1.059375000000002E-2</c:v>
                </c:pt>
                <c:pt idx="65">
                  <c:v>-1.314300000000003E-2</c:v>
                </c:pt>
                <c:pt idx="66">
                  <c:v>-1.585575000000003E-2</c:v>
                </c:pt>
                <c:pt idx="67">
                  <c:v>-1.8732000000000033E-2</c:v>
                </c:pt>
                <c:pt idx="68">
                  <c:v>-2.1771750000000041E-2</c:v>
                </c:pt>
                <c:pt idx="69">
                  <c:v>-2.4975000000000039E-2</c:v>
                </c:pt>
                <c:pt idx="70">
                  <c:v>-2.8341750000000047E-2</c:v>
                </c:pt>
                <c:pt idx="71">
                  <c:v>-3.1872000000000053E-2</c:v>
                </c:pt>
                <c:pt idx="72">
                  <c:v>-3.5565750000000076E-2</c:v>
                </c:pt>
                <c:pt idx="73">
                  <c:v>-3.9423000000000062E-2</c:v>
                </c:pt>
                <c:pt idx="74">
                  <c:v>-4.3443750000000073E-2</c:v>
                </c:pt>
                <c:pt idx="75">
                  <c:v>-4.7628000000000087E-2</c:v>
                </c:pt>
                <c:pt idx="76">
                  <c:v>-5.1975750000000077E-2</c:v>
                </c:pt>
                <c:pt idx="77">
                  <c:v>-5.6487000000000093E-2</c:v>
                </c:pt>
                <c:pt idx="78">
                  <c:v>-6.1161750000000112E-2</c:v>
                </c:pt>
              </c:numCache>
            </c:numRef>
          </c:val>
          <c:smooth val="0"/>
          <c:extLst>
            <c:ext xmlns:c16="http://schemas.microsoft.com/office/drawing/2014/chart" uri="{C3380CC4-5D6E-409C-BE32-E72D297353CC}">
              <c16:uniqueId val="{00000000-79E7-4E77-A457-28A7C2EC939F}"/>
            </c:ext>
          </c:extLst>
        </c:ser>
        <c:ser>
          <c:idx val="1"/>
          <c:order val="1"/>
          <c:tx>
            <c:strRef>
              <c:f>'Figure 2'!$K$1</c:f>
              <c:strCache>
                <c:ptCount val="1"/>
                <c:pt idx="0">
                  <c:v>Pot Exp 5-8</c:v>
                </c:pt>
              </c:strCache>
            </c:strRef>
          </c:tx>
          <c:spPr>
            <a:ln w="28575" cap="rnd">
              <a:solidFill>
                <a:schemeClr val="accent2"/>
              </a:solidFill>
              <a:prstDash val="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2'!$K$2:$K$80</c:f>
              <c:numCache>
                <c:formatCode>General</c:formatCode>
                <c:ptCount val="79"/>
                <c:pt idx="0">
                  <c:v>-0.18645899999999999</c:v>
                </c:pt>
                <c:pt idx="1">
                  <c:v>-0.180006</c:v>
                </c:pt>
                <c:pt idx="2">
                  <c:v>-0.17364099999999999</c:v>
                </c:pt>
                <c:pt idx="3">
                  <c:v>-0.16736399999999999</c:v>
                </c:pt>
                <c:pt idx="4">
                  <c:v>-0.16117499999999996</c:v>
                </c:pt>
                <c:pt idx="5">
                  <c:v>-0.15507399999999999</c:v>
                </c:pt>
                <c:pt idx="6">
                  <c:v>-0.14906099999999997</c:v>
                </c:pt>
                <c:pt idx="7">
                  <c:v>-0.14313599999999996</c:v>
                </c:pt>
                <c:pt idx="8">
                  <c:v>-0.13729899999999995</c:v>
                </c:pt>
                <c:pt idx="9">
                  <c:v>-0.13154999999999994</c:v>
                </c:pt>
                <c:pt idx="10">
                  <c:v>-0.12588899999999995</c:v>
                </c:pt>
                <c:pt idx="11">
                  <c:v>-0.12031599999999994</c:v>
                </c:pt>
                <c:pt idx="12">
                  <c:v>-0.11483099999999993</c:v>
                </c:pt>
                <c:pt idx="13">
                  <c:v>-0.10943399999999995</c:v>
                </c:pt>
                <c:pt idx="14">
                  <c:v>-0.10412499999999993</c:v>
                </c:pt>
                <c:pt idx="15">
                  <c:v>-9.8903999999999936E-2</c:v>
                </c:pt>
                <c:pt idx="16">
                  <c:v>-9.3770999999999938E-2</c:v>
                </c:pt>
                <c:pt idx="17">
                  <c:v>-8.8725999999999916E-2</c:v>
                </c:pt>
                <c:pt idx="18">
                  <c:v>-8.3768999999999927E-2</c:v>
                </c:pt>
                <c:pt idx="19">
                  <c:v>-7.8899999999999915E-2</c:v>
                </c:pt>
                <c:pt idx="20">
                  <c:v>-7.4118999999999907E-2</c:v>
                </c:pt>
                <c:pt idx="21">
                  <c:v>-6.9425999999999904E-2</c:v>
                </c:pt>
                <c:pt idx="22">
                  <c:v>-6.4820999999999906E-2</c:v>
                </c:pt>
                <c:pt idx="23">
                  <c:v>-6.0303999999999913E-2</c:v>
                </c:pt>
                <c:pt idx="24">
                  <c:v>-5.5874999999999904E-2</c:v>
                </c:pt>
                <c:pt idx="25">
                  <c:v>-5.1533999999999899E-2</c:v>
                </c:pt>
                <c:pt idx="26">
                  <c:v>-4.7280999999999899E-2</c:v>
                </c:pt>
                <c:pt idx="27">
                  <c:v>-4.3115999999999897E-2</c:v>
                </c:pt>
                <c:pt idx="28">
                  <c:v>-3.9038999999999893E-2</c:v>
                </c:pt>
                <c:pt idx="29">
                  <c:v>-3.5049999999999901E-2</c:v>
                </c:pt>
                <c:pt idx="30">
                  <c:v>-3.1148999999999902E-2</c:v>
                </c:pt>
                <c:pt idx="31">
                  <c:v>-2.7335999999999906E-2</c:v>
                </c:pt>
                <c:pt idx="32">
                  <c:v>-2.361099999999991E-2</c:v>
                </c:pt>
                <c:pt idx="33">
                  <c:v>-1.9973999999999912E-2</c:v>
                </c:pt>
                <c:pt idx="34">
                  <c:v>-1.6424999999999915E-2</c:v>
                </c:pt>
                <c:pt idx="35">
                  <c:v>-1.2963999999999917E-2</c:v>
                </c:pt>
                <c:pt idx="36">
                  <c:v>-9.5909999999999208E-3</c:v>
                </c:pt>
                <c:pt idx="37">
                  <c:v>-6.3059999999999219E-3</c:v>
                </c:pt>
                <c:pt idx="38">
                  <c:v>-3.1089999999999243E-3</c:v>
                </c:pt>
                <c:pt idx="39">
                  <c:v>0</c:v>
                </c:pt>
                <c:pt idx="40">
                  <c:v>3.0209999999999998E-3</c:v>
                </c:pt>
                <c:pt idx="41">
                  <c:v>5.9540000000000001E-3</c:v>
                </c:pt>
                <c:pt idx="42">
                  <c:v>8.7990000000000013E-3</c:v>
                </c:pt>
                <c:pt idx="43">
                  <c:v>1.1556E-2</c:v>
                </c:pt>
                <c:pt idx="44">
                  <c:v>1.4225E-2</c:v>
                </c:pt>
                <c:pt idx="45">
                  <c:v>1.6806000000000001E-2</c:v>
                </c:pt>
                <c:pt idx="46">
                  <c:v>1.9298999999999997E-2</c:v>
                </c:pt>
                <c:pt idx="47">
                  <c:v>2.1703999999999998E-2</c:v>
                </c:pt>
                <c:pt idx="48">
                  <c:v>2.4021000000000001E-2</c:v>
                </c:pt>
                <c:pt idx="49">
                  <c:v>2.6249999999999996E-2</c:v>
                </c:pt>
                <c:pt idx="50">
                  <c:v>2.8390999999999996E-2</c:v>
                </c:pt>
                <c:pt idx="51">
                  <c:v>3.0443999999999999E-2</c:v>
                </c:pt>
                <c:pt idx="52">
                  <c:v>3.2409E-2</c:v>
                </c:pt>
                <c:pt idx="53">
                  <c:v>3.4286000000000004E-2</c:v>
                </c:pt>
                <c:pt idx="54">
                  <c:v>3.6075000000000003E-2</c:v>
                </c:pt>
                <c:pt idx="55">
                  <c:v>3.7776000000000004E-2</c:v>
                </c:pt>
                <c:pt idx="56">
                  <c:v>3.9389000000000007E-2</c:v>
                </c:pt>
                <c:pt idx="57">
                  <c:v>4.0914000000000006E-2</c:v>
                </c:pt>
                <c:pt idx="58">
                  <c:v>4.2351000000000007E-2</c:v>
                </c:pt>
                <c:pt idx="59">
                  <c:v>4.3700000000000003E-2</c:v>
                </c:pt>
                <c:pt idx="60">
                  <c:v>4.4961000000000015E-2</c:v>
                </c:pt>
                <c:pt idx="61">
                  <c:v>4.6134000000000008E-2</c:v>
                </c:pt>
                <c:pt idx="62">
                  <c:v>4.7218999999999997E-2</c:v>
                </c:pt>
                <c:pt idx="63">
                  <c:v>4.8216000000000009E-2</c:v>
                </c:pt>
                <c:pt idx="64">
                  <c:v>4.9125000000000002E-2</c:v>
                </c:pt>
                <c:pt idx="65">
                  <c:v>4.9946000000000004E-2</c:v>
                </c:pt>
                <c:pt idx="66">
                  <c:v>5.0679000000000009E-2</c:v>
                </c:pt>
                <c:pt idx="67">
                  <c:v>5.1324000000000009E-2</c:v>
                </c:pt>
                <c:pt idx="68">
                  <c:v>5.1880999999999997E-2</c:v>
                </c:pt>
                <c:pt idx="69">
                  <c:v>5.2350000000000015E-2</c:v>
                </c:pt>
                <c:pt idx="70">
                  <c:v>5.2731000000000007E-2</c:v>
                </c:pt>
                <c:pt idx="71">
                  <c:v>5.3024000000000002E-2</c:v>
                </c:pt>
                <c:pt idx="72">
                  <c:v>5.3229000000000005E-2</c:v>
                </c:pt>
                <c:pt idx="73">
                  <c:v>5.3345999999999998E-2</c:v>
                </c:pt>
                <c:pt idx="74">
                  <c:v>5.3374999999999992E-2</c:v>
                </c:pt>
                <c:pt idx="75">
                  <c:v>5.3316000000000002E-2</c:v>
                </c:pt>
                <c:pt idx="76">
                  <c:v>5.3168999999999994E-2</c:v>
                </c:pt>
                <c:pt idx="77">
                  <c:v>5.2933999999999981E-2</c:v>
                </c:pt>
                <c:pt idx="78">
                  <c:v>5.2610999999999991E-2</c:v>
                </c:pt>
              </c:numCache>
            </c:numRef>
          </c:val>
          <c:smooth val="0"/>
          <c:extLst>
            <c:ext xmlns:c16="http://schemas.microsoft.com/office/drawing/2014/chart" uri="{C3380CC4-5D6E-409C-BE32-E72D297353CC}">
              <c16:uniqueId val="{00000001-79E7-4E77-A457-28A7C2EC939F}"/>
            </c:ext>
          </c:extLst>
        </c:ser>
        <c:ser>
          <c:idx val="2"/>
          <c:order val="2"/>
          <c:tx>
            <c:strRef>
              <c:f>'Figure 2'!$L$1</c:f>
              <c:strCache>
                <c:ptCount val="1"/>
                <c:pt idx="0">
                  <c:v>Pot Exp 9-12</c:v>
                </c:pt>
              </c:strCache>
            </c:strRef>
          </c:tx>
          <c:spPr>
            <a:ln w="28575" cap="rnd">
              <a:solidFill>
                <a:schemeClr val="accent3"/>
              </a:solidFill>
              <a:prstDash val="sys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2'!$L$2:$L$80</c:f>
              <c:numCache>
                <c:formatCode>General</c:formatCode>
                <c:ptCount val="79"/>
                <c:pt idx="0">
                  <c:v>-0.30185024999999999</c:v>
                </c:pt>
                <c:pt idx="1">
                  <c:v>-0.29087099999999999</c:v>
                </c:pt>
                <c:pt idx="2">
                  <c:v>-0.28006224999999996</c:v>
                </c:pt>
                <c:pt idx="3">
                  <c:v>-0.269424</c:v>
                </c:pt>
                <c:pt idx="4">
                  <c:v>-0.25895624999999994</c:v>
                </c:pt>
                <c:pt idx="5">
                  <c:v>-0.24865899999999996</c:v>
                </c:pt>
                <c:pt idx="6">
                  <c:v>-0.23853224999999995</c:v>
                </c:pt>
                <c:pt idx="7">
                  <c:v>-0.22857599999999992</c:v>
                </c:pt>
                <c:pt idx="8">
                  <c:v>-0.21879024999999991</c:v>
                </c:pt>
                <c:pt idx="9">
                  <c:v>-0.20917499999999989</c:v>
                </c:pt>
                <c:pt idx="10">
                  <c:v>-0.19973024999999989</c:v>
                </c:pt>
                <c:pt idx="11">
                  <c:v>-0.1904559999999999</c:v>
                </c:pt>
                <c:pt idx="12">
                  <c:v>-0.18135224999999988</c:v>
                </c:pt>
                <c:pt idx="13">
                  <c:v>-0.17241899999999988</c:v>
                </c:pt>
                <c:pt idx="14">
                  <c:v>-0.16365624999999989</c:v>
                </c:pt>
                <c:pt idx="15">
                  <c:v>-0.15506399999999987</c:v>
                </c:pt>
                <c:pt idx="16">
                  <c:v>-0.14664224999999986</c:v>
                </c:pt>
                <c:pt idx="17">
                  <c:v>-0.13839099999999988</c:v>
                </c:pt>
                <c:pt idx="18">
                  <c:v>-0.13031024999999985</c:v>
                </c:pt>
                <c:pt idx="19">
                  <c:v>-0.12239999999999986</c:v>
                </c:pt>
                <c:pt idx="20">
                  <c:v>-0.11466024999999985</c:v>
                </c:pt>
                <c:pt idx="21">
                  <c:v>-0.10709099999999985</c:v>
                </c:pt>
                <c:pt idx="22">
                  <c:v>-9.9692249999999857E-2</c:v>
                </c:pt>
                <c:pt idx="23">
                  <c:v>-9.2463999999999852E-2</c:v>
                </c:pt>
                <c:pt idx="24">
                  <c:v>-8.540624999999985E-2</c:v>
                </c:pt>
                <c:pt idx="25">
                  <c:v>-7.8518999999999839E-2</c:v>
                </c:pt>
                <c:pt idx="26">
                  <c:v>-7.1802249999999845E-2</c:v>
                </c:pt>
                <c:pt idx="27">
                  <c:v>-6.5255999999999842E-2</c:v>
                </c:pt>
                <c:pt idx="28">
                  <c:v>-5.8880249999999835E-2</c:v>
                </c:pt>
                <c:pt idx="29">
                  <c:v>-5.2674999999999847E-2</c:v>
                </c:pt>
                <c:pt idx="30">
                  <c:v>-4.6640249999999848E-2</c:v>
                </c:pt>
                <c:pt idx="31">
                  <c:v>-4.0775999999999861E-2</c:v>
                </c:pt>
                <c:pt idx="32">
                  <c:v>-3.5082249999999864E-2</c:v>
                </c:pt>
                <c:pt idx="33">
                  <c:v>-2.9558999999999867E-2</c:v>
                </c:pt>
                <c:pt idx="34">
                  <c:v>-2.4206249999999874E-2</c:v>
                </c:pt>
                <c:pt idx="35">
                  <c:v>-1.9023999999999878E-2</c:v>
                </c:pt>
                <c:pt idx="36">
                  <c:v>-1.4012249999999882E-2</c:v>
                </c:pt>
                <c:pt idx="37">
                  <c:v>-9.1709999999998858E-3</c:v>
                </c:pt>
                <c:pt idx="38">
                  <c:v>-4.5002499999998898E-3</c:v>
                </c:pt>
                <c:pt idx="39">
                  <c:v>0</c:v>
                </c:pt>
                <c:pt idx="40">
                  <c:v>4.3297500000000003E-3</c:v>
                </c:pt>
                <c:pt idx="41">
                  <c:v>8.4890000000000018E-3</c:v>
                </c:pt>
                <c:pt idx="42">
                  <c:v>1.2477750000000003E-2</c:v>
                </c:pt>
                <c:pt idx="43">
                  <c:v>1.6296000000000001E-2</c:v>
                </c:pt>
                <c:pt idx="44">
                  <c:v>1.994375E-2</c:v>
                </c:pt>
                <c:pt idx="45">
                  <c:v>2.3421000000000001E-2</c:v>
                </c:pt>
                <c:pt idx="46">
                  <c:v>2.6727749999999998E-2</c:v>
                </c:pt>
                <c:pt idx="47">
                  <c:v>2.9863999999999998E-2</c:v>
                </c:pt>
                <c:pt idx="48">
                  <c:v>3.2829750000000005E-2</c:v>
                </c:pt>
                <c:pt idx="49">
                  <c:v>3.5624999999999997E-2</c:v>
                </c:pt>
                <c:pt idx="50">
                  <c:v>3.8249749999999999E-2</c:v>
                </c:pt>
                <c:pt idx="51">
                  <c:v>4.0704000000000004E-2</c:v>
                </c:pt>
                <c:pt idx="52">
                  <c:v>4.2987750000000005E-2</c:v>
                </c:pt>
                <c:pt idx="53">
                  <c:v>4.5101000000000009E-2</c:v>
                </c:pt>
                <c:pt idx="54">
                  <c:v>4.7043749999999995E-2</c:v>
                </c:pt>
                <c:pt idx="55">
                  <c:v>4.8816000000000012E-2</c:v>
                </c:pt>
                <c:pt idx="56">
                  <c:v>5.0417750000000011E-2</c:v>
                </c:pt>
                <c:pt idx="57">
                  <c:v>5.184900000000002E-2</c:v>
                </c:pt>
                <c:pt idx="58">
                  <c:v>5.3109750000000011E-2</c:v>
                </c:pt>
                <c:pt idx="59">
                  <c:v>5.4200000000000005E-2</c:v>
                </c:pt>
                <c:pt idx="60">
                  <c:v>5.5119750000000016E-2</c:v>
                </c:pt>
                <c:pt idx="61">
                  <c:v>5.5869000000000016E-2</c:v>
                </c:pt>
                <c:pt idx="62">
                  <c:v>5.6447750000000012E-2</c:v>
                </c:pt>
                <c:pt idx="63">
                  <c:v>5.6856000000000004E-2</c:v>
                </c:pt>
                <c:pt idx="64">
                  <c:v>5.7093750000000006E-2</c:v>
                </c:pt>
                <c:pt idx="65">
                  <c:v>5.7161000000000003E-2</c:v>
                </c:pt>
                <c:pt idx="66">
                  <c:v>5.7057750000000004E-2</c:v>
                </c:pt>
                <c:pt idx="67">
                  <c:v>5.6784000000000001E-2</c:v>
                </c:pt>
                <c:pt idx="68">
                  <c:v>5.6339750000000008E-2</c:v>
                </c:pt>
                <c:pt idx="69">
                  <c:v>5.5725000000000011E-2</c:v>
                </c:pt>
                <c:pt idx="70">
                  <c:v>5.4939750000000009E-2</c:v>
                </c:pt>
                <c:pt idx="71">
                  <c:v>5.3984000000000004E-2</c:v>
                </c:pt>
                <c:pt idx="72">
                  <c:v>5.2857749999999981E-2</c:v>
                </c:pt>
                <c:pt idx="73">
                  <c:v>5.1560999999999982E-2</c:v>
                </c:pt>
                <c:pt idx="74">
                  <c:v>5.0093749999999979E-2</c:v>
                </c:pt>
                <c:pt idx="75">
                  <c:v>4.8455999999999971E-2</c:v>
                </c:pt>
                <c:pt idx="76">
                  <c:v>4.6647749999999974E-2</c:v>
                </c:pt>
                <c:pt idx="77">
                  <c:v>4.4668999999999959E-2</c:v>
                </c:pt>
                <c:pt idx="78">
                  <c:v>4.251974999999994E-2</c:v>
                </c:pt>
              </c:numCache>
            </c:numRef>
          </c:val>
          <c:smooth val="0"/>
          <c:extLst>
            <c:ext xmlns:c16="http://schemas.microsoft.com/office/drawing/2014/chart" uri="{C3380CC4-5D6E-409C-BE32-E72D297353CC}">
              <c16:uniqueId val="{00000002-79E7-4E77-A457-28A7C2EC939F}"/>
            </c:ext>
          </c:extLst>
        </c:ser>
        <c:ser>
          <c:idx val="3"/>
          <c:order val="3"/>
          <c:tx>
            <c:strRef>
              <c:f>'Figure 2'!$M$1</c:f>
              <c:strCache>
                <c:ptCount val="1"/>
                <c:pt idx="0">
                  <c:v>Pot Exp 13-16</c:v>
                </c:pt>
              </c:strCache>
            </c:strRef>
          </c:tx>
          <c:spPr>
            <a:ln w="28575" cap="rnd">
              <a:solidFill>
                <a:schemeClr val="accent4"/>
              </a:solidFill>
              <a:prstDash val="sysDot"/>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2'!$M$2:$M$80</c:f>
              <c:numCache>
                <c:formatCode>General</c:formatCode>
                <c:ptCount val="79"/>
                <c:pt idx="0">
                  <c:v>-0.28191149999999998</c:v>
                </c:pt>
                <c:pt idx="1">
                  <c:v>-0.27348600000000001</c:v>
                </c:pt>
                <c:pt idx="2">
                  <c:v>-0.26512349999999996</c:v>
                </c:pt>
                <c:pt idx="3">
                  <c:v>-0.25682399999999994</c:v>
                </c:pt>
                <c:pt idx="4">
                  <c:v>-0.24858749999999996</c:v>
                </c:pt>
                <c:pt idx="5">
                  <c:v>-0.24041399999999996</c:v>
                </c:pt>
                <c:pt idx="6">
                  <c:v>-0.23230349999999994</c:v>
                </c:pt>
                <c:pt idx="7">
                  <c:v>-0.22425599999999993</c:v>
                </c:pt>
                <c:pt idx="8">
                  <c:v>-0.21627149999999992</c:v>
                </c:pt>
                <c:pt idx="9">
                  <c:v>-0.20834999999999992</c:v>
                </c:pt>
                <c:pt idx="10">
                  <c:v>-0.20049149999999991</c:v>
                </c:pt>
                <c:pt idx="11">
                  <c:v>-0.19269599999999992</c:v>
                </c:pt>
                <c:pt idx="12">
                  <c:v>-0.18496349999999989</c:v>
                </c:pt>
                <c:pt idx="13">
                  <c:v>-0.1772939999999999</c:v>
                </c:pt>
                <c:pt idx="14">
                  <c:v>-0.16968749999999988</c:v>
                </c:pt>
                <c:pt idx="15">
                  <c:v>-0.1621439999999999</c:v>
                </c:pt>
                <c:pt idx="16">
                  <c:v>-0.15466349999999987</c:v>
                </c:pt>
                <c:pt idx="17">
                  <c:v>-0.14724599999999988</c:v>
                </c:pt>
                <c:pt idx="18">
                  <c:v>-0.13989149999999986</c:v>
                </c:pt>
                <c:pt idx="19">
                  <c:v>-0.13259999999999986</c:v>
                </c:pt>
                <c:pt idx="20">
                  <c:v>-0.12537149999999986</c:v>
                </c:pt>
                <c:pt idx="21">
                  <c:v>-0.11820599999999985</c:v>
                </c:pt>
                <c:pt idx="22">
                  <c:v>-0.11110349999999984</c:v>
                </c:pt>
                <c:pt idx="23">
                  <c:v>-0.10406399999999984</c:v>
                </c:pt>
                <c:pt idx="24">
                  <c:v>-9.7087499999999841E-2</c:v>
                </c:pt>
                <c:pt idx="25">
                  <c:v>-9.0173999999999838E-2</c:v>
                </c:pt>
                <c:pt idx="26">
                  <c:v>-8.3323499999999828E-2</c:v>
                </c:pt>
                <c:pt idx="27">
                  <c:v>-7.6535999999999826E-2</c:v>
                </c:pt>
                <c:pt idx="28">
                  <c:v>-6.9811499999999818E-2</c:v>
                </c:pt>
                <c:pt idx="29">
                  <c:v>-6.3149999999999831E-2</c:v>
                </c:pt>
                <c:pt idx="30">
                  <c:v>-5.6551499999999831E-2</c:v>
                </c:pt>
                <c:pt idx="31">
                  <c:v>-5.0015999999999838E-2</c:v>
                </c:pt>
                <c:pt idx="32">
                  <c:v>-4.3543499999999839E-2</c:v>
                </c:pt>
                <c:pt idx="33">
                  <c:v>-3.7133999999999841E-2</c:v>
                </c:pt>
                <c:pt idx="34">
                  <c:v>-3.0787499999999846E-2</c:v>
                </c:pt>
                <c:pt idx="35">
                  <c:v>-2.4503999999999849E-2</c:v>
                </c:pt>
                <c:pt idx="36">
                  <c:v>-1.8283499999999852E-2</c:v>
                </c:pt>
                <c:pt idx="37">
                  <c:v>-1.2125999999999852E-2</c:v>
                </c:pt>
                <c:pt idx="38">
                  <c:v>-6.0314999999998538E-3</c:v>
                </c:pt>
                <c:pt idx="39">
                  <c:v>0</c:v>
                </c:pt>
                <c:pt idx="40">
                  <c:v>5.9684999999999998E-3</c:v>
                </c:pt>
                <c:pt idx="41">
                  <c:v>1.1874000000000001E-2</c:v>
                </c:pt>
                <c:pt idx="42">
                  <c:v>1.7716500000000003E-2</c:v>
                </c:pt>
                <c:pt idx="43">
                  <c:v>2.3496E-2</c:v>
                </c:pt>
                <c:pt idx="44">
                  <c:v>2.9212499999999999E-2</c:v>
                </c:pt>
                <c:pt idx="45">
                  <c:v>3.4865999999999994E-2</c:v>
                </c:pt>
                <c:pt idx="46">
                  <c:v>4.0456499999999992E-2</c:v>
                </c:pt>
                <c:pt idx="47">
                  <c:v>4.5983999999999997E-2</c:v>
                </c:pt>
                <c:pt idx="48">
                  <c:v>5.1448499999999994E-2</c:v>
                </c:pt>
                <c:pt idx="49">
                  <c:v>5.6849999999999991E-2</c:v>
                </c:pt>
                <c:pt idx="50">
                  <c:v>6.2188499999999987E-2</c:v>
                </c:pt>
                <c:pt idx="51">
                  <c:v>6.7463999999999996E-2</c:v>
                </c:pt>
                <c:pt idx="52">
                  <c:v>7.2676500000000005E-2</c:v>
                </c:pt>
                <c:pt idx="53">
                  <c:v>7.7826000000000006E-2</c:v>
                </c:pt>
                <c:pt idx="54">
                  <c:v>8.2912500000000014E-2</c:v>
                </c:pt>
                <c:pt idx="55">
                  <c:v>8.7936000000000014E-2</c:v>
                </c:pt>
                <c:pt idx="56">
                  <c:v>9.2896500000000021E-2</c:v>
                </c:pt>
                <c:pt idx="57">
                  <c:v>9.779400000000002E-2</c:v>
                </c:pt>
                <c:pt idx="58">
                  <c:v>0.10262850000000003</c:v>
                </c:pt>
                <c:pt idx="59">
                  <c:v>0.10740000000000002</c:v>
                </c:pt>
                <c:pt idx="60">
                  <c:v>0.11210850000000003</c:v>
                </c:pt>
                <c:pt idx="61">
                  <c:v>0.11675400000000002</c:v>
                </c:pt>
                <c:pt idx="62">
                  <c:v>0.12133650000000003</c:v>
                </c:pt>
                <c:pt idx="63">
                  <c:v>0.12585600000000002</c:v>
                </c:pt>
                <c:pt idx="64">
                  <c:v>0.13031250000000003</c:v>
                </c:pt>
                <c:pt idx="65">
                  <c:v>0.13470600000000005</c:v>
                </c:pt>
                <c:pt idx="66">
                  <c:v>0.13903650000000004</c:v>
                </c:pt>
                <c:pt idx="67">
                  <c:v>0.14330400000000004</c:v>
                </c:pt>
                <c:pt idx="68">
                  <c:v>0.14750850000000004</c:v>
                </c:pt>
                <c:pt idx="69">
                  <c:v>0.15165000000000006</c:v>
                </c:pt>
                <c:pt idx="70">
                  <c:v>0.15572850000000005</c:v>
                </c:pt>
                <c:pt idx="71">
                  <c:v>0.15974400000000005</c:v>
                </c:pt>
                <c:pt idx="72">
                  <c:v>0.16369650000000005</c:v>
                </c:pt>
                <c:pt idx="73">
                  <c:v>0.16758600000000007</c:v>
                </c:pt>
                <c:pt idx="74">
                  <c:v>0.17141250000000008</c:v>
                </c:pt>
                <c:pt idx="75">
                  <c:v>0.17517600000000005</c:v>
                </c:pt>
                <c:pt idx="76">
                  <c:v>0.17887650000000008</c:v>
                </c:pt>
                <c:pt idx="77">
                  <c:v>0.18251400000000007</c:v>
                </c:pt>
                <c:pt idx="78">
                  <c:v>0.18608850000000007</c:v>
                </c:pt>
              </c:numCache>
            </c:numRef>
          </c:val>
          <c:smooth val="0"/>
          <c:extLst>
            <c:ext xmlns:c16="http://schemas.microsoft.com/office/drawing/2014/chart" uri="{C3380CC4-5D6E-409C-BE32-E72D297353CC}">
              <c16:uniqueId val="{00000003-79E7-4E77-A457-28A7C2EC939F}"/>
            </c:ext>
          </c:extLst>
        </c:ser>
        <c:ser>
          <c:idx val="4"/>
          <c:order val="4"/>
          <c:tx>
            <c:strRef>
              <c:f>'Figure 2'!$N$1</c:f>
              <c:strCache>
                <c:ptCount val="1"/>
                <c:pt idx="0">
                  <c:v>Pot Exp 17-20</c:v>
                </c:pt>
              </c:strCache>
            </c:strRef>
          </c:tx>
          <c:spPr>
            <a:ln w="28575" cap="rnd" cmpd="dbl">
              <a:solidFill>
                <a:schemeClr val="accent5"/>
              </a:solidFill>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2'!$N$2:$N$80</c:f>
              <c:numCache>
                <c:formatCode>General</c:formatCode>
                <c:ptCount val="79"/>
                <c:pt idx="0">
                  <c:v>-0.23965597500000002</c:v>
                </c:pt>
                <c:pt idx="1">
                  <c:v>-0.23297989999999999</c:v>
                </c:pt>
                <c:pt idx="2">
                  <c:v>-0.22633177499999999</c:v>
                </c:pt>
                <c:pt idx="3">
                  <c:v>-0.21971159999999998</c:v>
                </c:pt>
                <c:pt idx="4">
                  <c:v>-0.21311937499999997</c:v>
                </c:pt>
                <c:pt idx="5">
                  <c:v>-0.20655509999999999</c:v>
                </c:pt>
                <c:pt idx="6">
                  <c:v>-0.20001877499999995</c:v>
                </c:pt>
                <c:pt idx="7">
                  <c:v>-0.19351039999999997</c:v>
                </c:pt>
                <c:pt idx="8">
                  <c:v>-0.18702997499999993</c:v>
                </c:pt>
                <c:pt idx="9">
                  <c:v>-0.18057749999999995</c:v>
                </c:pt>
                <c:pt idx="10">
                  <c:v>-0.17415297499999996</c:v>
                </c:pt>
                <c:pt idx="11">
                  <c:v>-0.16775639999999992</c:v>
                </c:pt>
                <c:pt idx="12">
                  <c:v>-0.16138777499999993</c:v>
                </c:pt>
                <c:pt idx="13">
                  <c:v>-0.15504709999999991</c:v>
                </c:pt>
                <c:pt idx="14">
                  <c:v>-0.14873437499999992</c:v>
                </c:pt>
                <c:pt idx="15">
                  <c:v>-0.14244959999999993</c:v>
                </c:pt>
                <c:pt idx="16">
                  <c:v>-0.1361927749999999</c:v>
                </c:pt>
                <c:pt idx="17">
                  <c:v>-0.12996389999999991</c:v>
                </c:pt>
                <c:pt idx="18">
                  <c:v>-0.1237629749999999</c:v>
                </c:pt>
                <c:pt idx="19">
                  <c:v>-0.11758999999999989</c:v>
                </c:pt>
                <c:pt idx="20">
                  <c:v>-0.11144497499999989</c:v>
                </c:pt>
                <c:pt idx="21">
                  <c:v>-0.10532789999999988</c:v>
                </c:pt>
                <c:pt idx="22">
                  <c:v>-9.9238774999999876E-2</c:v>
                </c:pt>
                <c:pt idx="23">
                  <c:v>-9.3177599999999874E-2</c:v>
                </c:pt>
                <c:pt idx="24">
                  <c:v>-8.7144374999999871E-2</c:v>
                </c:pt>
                <c:pt idx="25">
                  <c:v>-8.1139099999999867E-2</c:v>
                </c:pt>
                <c:pt idx="26">
                  <c:v>-7.5161774999999861E-2</c:v>
                </c:pt>
                <c:pt idx="27">
                  <c:v>-6.9212399999999855E-2</c:v>
                </c:pt>
                <c:pt idx="28">
                  <c:v>-6.3290974999999847E-2</c:v>
                </c:pt>
                <c:pt idx="29">
                  <c:v>-5.7397499999999851E-2</c:v>
                </c:pt>
                <c:pt idx="30">
                  <c:v>-5.1531974999999855E-2</c:v>
                </c:pt>
                <c:pt idx="31">
                  <c:v>-4.5694399999999857E-2</c:v>
                </c:pt>
                <c:pt idx="32">
                  <c:v>-3.9884774999999859E-2</c:v>
                </c:pt>
                <c:pt idx="33">
                  <c:v>-3.4103099999999859E-2</c:v>
                </c:pt>
                <c:pt idx="34">
                  <c:v>-2.8349374999999861E-2</c:v>
                </c:pt>
                <c:pt idx="35">
                  <c:v>-2.2623599999999862E-2</c:v>
                </c:pt>
                <c:pt idx="36">
                  <c:v>-1.6925774999999865E-2</c:v>
                </c:pt>
                <c:pt idx="37">
                  <c:v>-1.1255899999999866E-2</c:v>
                </c:pt>
                <c:pt idx="38">
                  <c:v>-5.6139749999998649E-3</c:v>
                </c:pt>
                <c:pt idx="39">
                  <c:v>0</c:v>
                </c:pt>
                <c:pt idx="40">
                  <c:v>5.5860250000000005E-3</c:v>
                </c:pt>
                <c:pt idx="41">
                  <c:v>1.1144100000000002E-2</c:v>
                </c:pt>
                <c:pt idx="42">
                  <c:v>1.6674225000000001E-2</c:v>
                </c:pt>
                <c:pt idx="43">
                  <c:v>2.2176400000000002E-2</c:v>
                </c:pt>
                <c:pt idx="44">
                  <c:v>2.7650625000000002E-2</c:v>
                </c:pt>
                <c:pt idx="45">
                  <c:v>3.3096899999999999E-2</c:v>
                </c:pt>
                <c:pt idx="46">
                  <c:v>3.8515225E-2</c:v>
                </c:pt>
                <c:pt idx="47">
                  <c:v>4.3905600000000003E-2</c:v>
                </c:pt>
                <c:pt idx="48">
                  <c:v>4.9268024999999993E-2</c:v>
                </c:pt>
                <c:pt idx="49">
                  <c:v>5.4602499999999991E-2</c:v>
                </c:pt>
                <c:pt idx="50">
                  <c:v>5.9909024999999998E-2</c:v>
                </c:pt>
                <c:pt idx="51">
                  <c:v>6.5187599999999998E-2</c:v>
                </c:pt>
                <c:pt idx="52">
                  <c:v>7.0438225000000007E-2</c:v>
                </c:pt>
                <c:pt idx="53">
                  <c:v>7.5660900000000017E-2</c:v>
                </c:pt>
                <c:pt idx="54">
                  <c:v>8.0855625000000014E-2</c:v>
                </c:pt>
                <c:pt idx="55">
                  <c:v>8.6022400000000013E-2</c:v>
                </c:pt>
                <c:pt idx="56">
                  <c:v>9.1161225000000012E-2</c:v>
                </c:pt>
                <c:pt idx="57">
                  <c:v>9.6272100000000027E-2</c:v>
                </c:pt>
                <c:pt idx="58">
                  <c:v>0.10135502500000003</c:v>
                </c:pt>
                <c:pt idx="59">
                  <c:v>0.10641000000000003</c:v>
                </c:pt>
                <c:pt idx="60">
                  <c:v>0.11143702500000004</c:v>
                </c:pt>
                <c:pt idx="61">
                  <c:v>0.11643610000000003</c:v>
                </c:pt>
                <c:pt idx="62">
                  <c:v>0.12140722500000005</c:v>
                </c:pt>
                <c:pt idx="63">
                  <c:v>0.12635040000000003</c:v>
                </c:pt>
                <c:pt idx="64">
                  <c:v>0.13126562500000002</c:v>
                </c:pt>
                <c:pt idx="65">
                  <c:v>0.13615290000000005</c:v>
                </c:pt>
                <c:pt idx="66">
                  <c:v>0.14101222500000005</c:v>
                </c:pt>
                <c:pt idx="67">
                  <c:v>0.14584360000000007</c:v>
                </c:pt>
                <c:pt idx="68">
                  <c:v>0.15064702500000007</c:v>
                </c:pt>
                <c:pt idx="69">
                  <c:v>0.15542250000000005</c:v>
                </c:pt>
                <c:pt idx="70">
                  <c:v>0.16017002500000008</c:v>
                </c:pt>
                <c:pt idx="71">
                  <c:v>0.16488960000000008</c:v>
                </c:pt>
                <c:pt idx="72">
                  <c:v>0.16958122500000009</c:v>
                </c:pt>
                <c:pt idx="73">
                  <c:v>0.17424490000000009</c:v>
                </c:pt>
                <c:pt idx="74">
                  <c:v>0.17888062500000007</c:v>
                </c:pt>
                <c:pt idx="75">
                  <c:v>0.18348840000000011</c:v>
                </c:pt>
                <c:pt idx="76">
                  <c:v>0.18806822500000009</c:v>
                </c:pt>
                <c:pt idx="77">
                  <c:v>0.1926201000000001</c:v>
                </c:pt>
                <c:pt idx="78">
                  <c:v>0.19714402500000011</c:v>
                </c:pt>
              </c:numCache>
            </c:numRef>
          </c:val>
          <c:smooth val="0"/>
          <c:extLst>
            <c:ext xmlns:c16="http://schemas.microsoft.com/office/drawing/2014/chart" uri="{C3380CC4-5D6E-409C-BE32-E72D297353CC}">
              <c16:uniqueId val="{00000004-79E7-4E77-A457-28A7C2EC939F}"/>
            </c:ext>
          </c:extLst>
        </c:ser>
        <c:ser>
          <c:idx val="5"/>
          <c:order val="5"/>
          <c:tx>
            <c:strRef>
              <c:f>'Figure 2'!$O$1</c:f>
              <c:strCache>
                <c:ptCount val="1"/>
                <c:pt idx="0">
                  <c:v>Pot Exp 21-24</c:v>
                </c:pt>
              </c:strCache>
            </c:strRef>
          </c:tx>
          <c:spPr>
            <a:ln w="28575" cap="rnd" cmpd="dbl">
              <a:solidFill>
                <a:schemeClr val="accent6"/>
              </a:solidFill>
              <a:prstDash val="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2'!$O$2:$O$80</c:f>
              <c:numCache>
                <c:formatCode>General</c:formatCode>
                <c:ptCount val="79"/>
                <c:pt idx="0">
                  <c:v>-0.2500784325</c:v>
                </c:pt>
                <c:pt idx="1">
                  <c:v>-0.24370292999999998</c:v>
                </c:pt>
                <c:pt idx="2">
                  <c:v>-0.23732549250000001</c:v>
                </c:pt>
                <c:pt idx="3">
                  <c:v>-0.23094611999999998</c:v>
                </c:pt>
                <c:pt idx="4">
                  <c:v>-0.22456481249999999</c:v>
                </c:pt>
                <c:pt idx="5">
                  <c:v>-0.21818156999999996</c:v>
                </c:pt>
                <c:pt idx="6">
                  <c:v>-0.21179639249999996</c:v>
                </c:pt>
                <c:pt idx="7">
                  <c:v>-0.20540927999999997</c:v>
                </c:pt>
                <c:pt idx="8">
                  <c:v>-0.19902023249999995</c:v>
                </c:pt>
                <c:pt idx="9">
                  <c:v>-0.19262924999999995</c:v>
                </c:pt>
                <c:pt idx="10">
                  <c:v>-0.18623633249999993</c:v>
                </c:pt>
                <c:pt idx="11">
                  <c:v>-0.17984147999999991</c:v>
                </c:pt>
                <c:pt idx="12">
                  <c:v>-0.17344469249999994</c:v>
                </c:pt>
                <c:pt idx="13">
                  <c:v>-0.16704596999999993</c:v>
                </c:pt>
                <c:pt idx="14">
                  <c:v>-0.16064531249999991</c:v>
                </c:pt>
                <c:pt idx="15">
                  <c:v>-0.15424271999999992</c:v>
                </c:pt>
                <c:pt idx="16">
                  <c:v>-0.14783819249999991</c:v>
                </c:pt>
                <c:pt idx="17">
                  <c:v>-0.14143172999999989</c:v>
                </c:pt>
                <c:pt idx="18">
                  <c:v>-0.1350233324999999</c:v>
                </c:pt>
                <c:pt idx="19">
                  <c:v>-0.12861299999999989</c:v>
                </c:pt>
                <c:pt idx="20">
                  <c:v>-0.12220073249999988</c:v>
                </c:pt>
                <c:pt idx="21">
                  <c:v>-0.11578652999999989</c:v>
                </c:pt>
                <c:pt idx="22">
                  <c:v>-0.10937039249999987</c:v>
                </c:pt>
                <c:pt idx="23">
                  <c:v>-0.10295231999999986</c:v>
                </c:pt>
                <c:pt idx="24">
                  <c:v>-9.653231249999987E-2</c:v>
                </c:pt>
                <c:pt idx="25">
                  <c:v>-9.0110369999999856E-2</c:v>
                </c:pt>
                <c:pt idx="26">
                  <c:v>-8.3686492499999848E-2</c:v>
                </c:pt>
                <c:pt idx="27">
                  <c:v>-7.7260679999999846E-2</c:v>
                </c:pt>
                <c:pt idx="28">
                  <c:v>-7.0832932499999834E-2</c:v>
                </c:pt>
                <c:pt idx="29">
                  <c:v>-6.4403249999999843E-2</c:v>
                </c:pt>
                <c:pt idx="30">
                  <c:v>-5.7971632499999835E-2</c:v>
                </c:pt>
                <c:pt idx="31">
                  <c:v>-5.153807999999984E-2</c:v>
                </c:pt>
                <c:pt idx="32">
                  <c:v>-4.5102592499999844E-2</c:v>
                </c:pt>
                <c:pt idx="33">
                  <c:v>-3.8665169999999839E-2</c:v>
                </c:pt>
                <c:pt idx="34">
                  <c:v>-3.222581249999984E-2</c:v>
                </c:pt>
                <c:pt idx="35">
                  <c:v>-2.5784519999999846E-2</c:v>
                </c:pt>
                <c:pt idx="36">
                  <c:v>-1.9341292499999847E-2</c:v>
                </c:pt>
                <c:pt idx="37">
                  <c:v>-1.2896129999999846E-2</c:v>
                </c:pt>
                <c:pt idx="38">
                  <c:v>-6.4490324999998449E-3</c:v>
                </c:pt>
                <c:pt idx="39">
                  <c:v>0</c:v>
                </c:pt>
                <c:pt idx="40">
                  <c:v>6.4509675000000008E-3</c:v>
                </c:pt>
                <c:pt idx="41">
                  <c:v>1.2903870000000001E-2</c:v>
                </c:pt>
                <c:pt idx="42">
                  <c:v>1.9358707500000003E-2</c:v>
                </c:pt>
                <c:pt idx="43">
                  <c:v>2.5815480000000002E-2</c:v>
                </c:pt>
                <c:pt idx="44">
                  <c:v>3.2274187500000003E-2</c:v>
                </c:pt>
                <c:pt idx="45">
                  <c:v>3.8734829999999998E-2</c:v>
                </c:pt>
                <c:pt idx="46">
                  <c:v>4.5197407499999995E-2</c:v>
                </c:pt>
                <c:pt idx="47">
                  <c:v>5.166192E-2</c:v>
                </c:pt>
                <c:pt idx="48">
                  <c:v>5.81283675E-2</c:v>
                </c:pt>
                <c:pt idx="49">
                  <c:v>6.4596749999999994E-2</c:v>
                </c:pt>
                <c:pt idx="50">
                  <c:v>7.1067067499999997E-2</c:v>
                </c:pt>
                <c:pt idx="51">
                  <c:v>7.7539319999999995E-2</c:v>
                </c:pt>
                <c:pt idx="52">
                  <c:v>8.4013507500000015E-2</c:v>
                </c:pt>
                <c:pt idx="53">
                  <c:v>9.0489630000000001E-2</c:v>
                </c:pt>
                <c:pt idx="54">
                  <c:v>9.696768750000001E-2</c:v>
                </c:pt>
                <c:pt idx="55">
                  <c:v>0.10344768000000003</c:v>
                </c:pt>
                <c:pt idx="56">
                  <c:v>0.10992960750000003</c:v>
                </c:pt>
                <c:pt idx="57">
                  <c:v>0.11641347000000003</c:v>
                </c:pt>
                <c:pt idx="58">
                  <c:v>0.12289926750000003</c:v>
                </c:pt>
                <c:pt idx="59">
                  <c:v>0.12938700000000003</c:v>
                </c:pt>
                <c:pt idx="60">
                  <c:v>0.13587666750000005</c:v>
                </c:pt>
                <c:pt idx="61">
                  <c:v>0.14236827000000005</c:v>
                </c:pt>
                <c:pt idx="62">
                  <c:v>0.14886180750000003</c:v>
                </c:pt>
                <c:pt idx="63">
                  <c:v>0.15535728000000004</c:v>
                </c:pt>
                <c:pt idx="64">
                  <c:v>0.16185468750000007</c:v>
                </c:pt>
                <c:pt idx="65">
                  <c:v>0.16835403000000007</c:v>
                </c:pt>
                <c:pt idx="66">
                  <c:v>0.17485530750000008</c:v>
                </c:pt>
                <c:pt idx="67">
                  <c:v>0.18135852000000008</c:v>
                </c:pt>
                <c:pt idx="68">
                  <c:v>0.18786366750000008</c:v>
                </c:pt>
                <c:pt idx="69">
                  <c:v>0.19437075000000009</c:v>
                </c:pt>
                <c:pt idx="70">
                  <c:v>0.20087976750000011</c:v>
                </c:pt>
                <c:pt idx="71">
                  <c:v>0.20739072000000011</c:v>
                </c:pt>
                <c:pt idx="72">
                  <c:v>0.21390360750000012</c:v>
                </c:pt>
                <c:pt idx="73">
                  <c:v>0.22041843000000011</c:v>
                </c:pt>
                <c:pt idx="74">
                  <c:v>0.22693518750000011</c:v>
                </c:pt>
                <c:pt idx="75">
                  <c:v>0.23345388000000014</c:v>
                </c:pt>
                <c:pt idx="76">
                  <c:v>0.23997450750000013</c:v>
                </c:pt>
                <c:pt idx="77">
                  <c:v>0.24649707000000015</c:v>
                </c:pt>
                <c:pt idx="78">
                  <c:v>0.25302156750000016</c:v>
                </c:pt>
              </c:numCache>
            </c:numRef>
          </c:val>
          <c:smooth val="0"/>
          <c:extLst>
            <c:ext xmlns:c16="http://schemas.microsoft.com/office/drawing/2014/chart" uri="{C3380CC4-5D6E-409C-BE32-E72D297353CC}">
              <c16:uniqueId val="{00000005-79E7-4E77-A457-28A7C2EC939F}"/>
            </c:ext>
          </c:extLst>
        </c:ser>
        <c:ser>
          <c:idx val="6"/>
          <c:order val="6"/>
          <c:tx>
            <c:strRef>
              <c:f>'Figure 2'!$P$1</c:f>
              <c:strCache>
                <c:ptCount val="1"/>
                <c:pt idx="0">
                  <c:v>Pot Exp 25-28</c:v>
                </c:pt>
              </c:strCache>
            </c:strRef>
          </c:tx>
          <c:spPr>
            <a:ln w="28575" cap="rnd" cmpd="dbl">
              <a:solidFill>
                <a:schemeClr val="accent1">
                  <a:lumMod val="60000"/>
                </a:schemeClr>
              </a:solidFill>
              <a:prstDash val="sysDash"/>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2'!$P$2:$P$80</c:f>
              <c:numCache>
                <c:formatCode>General</c:formatCode>
                <c:ptCount val="79"/>
                <c:pt idx="0">
                  <c:v>-0.34353734999999996</c:v>
                </c:pt>
                <c:pt idx="1">
                  <c:v>-0.33452539999999997</c:v>
                </c:pt>
                <c:pt idx="2">
                  <c:v>-0.3255241499999999</c:v>
                </c:pt>
                <c:pt idx="3">
                  <c:v>-0.31653359999999992</c:v>
                </c:pt>
                <c:pt idx="4">
                  <c:v>-0.30755374999999996</c:v>
                </c:pt>
                <c:pt idx="5">
                  <c:v>-0.29858459999999992</c:v>
                </c:pt>
                <c:pt idx="6">
                  <c:v>-0.28962614999999992</c:v>
                </c:pt>
                <c:pt idx="7">
                  <c:v>-0.28067839999999988</c:v>
                </c:pt>
                <c:pt idx="8">
                  <c:v>-0.27174134999999988</c:v>
                </c:pt>
                <c:pt idx="9">
                  <c:v>-0.26281499999999991</c:v>
                </c:pt>
                <c:pt idx="10">
                  <c:v>-0.25389934999999991</c:v>
                </c:pt>
                <c:pt idx="11">
                  <c:v>-0.24499439999999986</c:v>
                </c:pt>
                <c:pt idx="12">
                  <c:v>-0.23610014999999987</c:v>
                </c:pt>
                <c:pt idx="13">
                  <c:v>-0.22721659999999988</c:v>
                </c:pt>
                <c:pt idx="14">
                  <c:v>-0.21834374999999986</c:v>
                </c:pt>
                <c:pt idx="15">
                  <c:v>-0.20948159999999985</c:v>
                </c:pt>
                <c:pt idx="16">
                  <c:v>-0.20063014999999987</c:v>
                </c:pt>
                <c:pt idx="17">
                  <c:v>-0.19178939999999983</c:v>
                </c:pt>
                <c:pt idx="18">
                  <c:v>-0.18295934999999985</c:v>
                </c:pt>
                <c:pt idx="19">
                  <c:v>-0.17413999999999982</c:v>
                </c:pt>
                <c:pt idx="20">
                  <c:v>-0.16533134999999982</c:v>
                </c:pt>
                <c:pt idx="21">
                  <c:v>-0.15653339999999982</c:v>
                </c:pt>
                <c:pt idx="22">
                  <c:v>-0.1477461499999998</c:v>
                </c:pt>
                <c:pt idx="23">
                  <c:v>-0.1389695999999998</c:v>
                </c:pt>
                <c:pt idx="24">
                  <c:v>-0.13020374999999981</c:v>
                </c:pt>
                <c:pt idx="25">
                  <c:v>-0.12144859999999978</c:v>
                </c:pt>
                <c:pt idx="26">
                  <c:v>-0.11270414999999978</c:v>
                </c:pt>
                <c:pt idx="27">
                  <c:v>-0.10397039999999977</c:v>
                </c:pt>
                <c:pt idx="28">
                  <c:v>-9.5247349999999759E-2</c:v>
                </c:pt>
                <c:pt idx="29">
                  <c:v>-8.6534999999999765E-2</c:v>
                </c:pt>
                <c:pt idx="30">
                  <c:v>-7.7833349999999774E-2</c:v>
                </c:pt>
                <c:pt idx="31">
                  <c:v>-6.9142399999999771E-2</c:v>
                </c:pt>
                <c:pt idx="32">
                  <c:v>-6.0462149999999777E-2</c:v>
                </c:pt>
                <c:pt idx="33">
                  <c:v>-5.1792599999999786E-2</c:v>
                </c:pt>
                <c:pt idx="34">
                  <c:v>-4.313374999999979E-2</c:v>
                </c:pt>
                <c:pt idx="35">
                  <c:v>-3.448559999999979E-2</c:v>
                </c:pt>
                <c:pt idx="36">
                  <c:v>-2.5848149999999792E-2</c:v>
                </c:pt>
                <c:pt idx="37">
                  <c:v>-1.722139999999979E-2</c:v>
                </c:pt>
                <c:pt idx="38">
                  <c:v>-8.6053499999997913E-3</c:v>
                </c:pt>
                <c:pt idx="39">
                  <c:v>0</c:v>
                </c:pt>
                <c:pt idx="40">
                  <c:v>8.5946500000000006E-3</c:v>
                </c:pt>
                <c:pt idx="41">
                  <c:v>1.7178599999999999E-2</c:v>
                </c:pt>
                <c:pt idx="42">
                  <c:v>2.5751850000000003E-2</c:v>
                </c:pt>
                <c:pt idx="43">
                  <c:v>3.4314400000000002E-2</c:v>
                </c:pt>
                <c:pt idx="44">
                  <c:v>4.2866249999999995E-2</c:v>
                </c:pt>
                <c:pt idx="45">
                  <c:v>5.1407399999999992E-2</c:v>
                </c:pt>
                <c:pt idx="46">
                  <c:v>5.9937849999999987E-2</c:v>
                </c:pt>
                <c:pt idx="47">
                  <c:v>6.845759999999998E-2</c:v>
                </c:pt>
                <c:pt idx="48">
                  <c:v>7.6966649999999984E-2</c:v>
                </c:pt>
                <c:pt idx="49">
                  <c:v>8.5464999999999985E-2</c:v>
                </c:pt>
                <c:pt idx="50">
                  <c:v>9.3952649999999971E-2</c:v>
                </c:pt>
                <c:pt idx="51">
                  <c:v>0.10242959999999998</c:v>
                </c:pt>
                <c:pt idx="52">
                  <c:v>0.11089584999999999</c:v>
                </c:pt>
                <c:pt idx="53">
                  <c:v>0.11935140000000001</c:v>
                </c:pt>
                <c:pt idx="54">
                  <c:v>0.12779625</c:v>
                </c:pt>
                <c:pt idx="55">
                  <c:v>0.13623040000000003</c:v>
                </c:pt>
                <c:pt idx="56">
                  <c:v>0.14465385000000003</c:v>
                </c:pt>
                <c:pt idx="57">
                  <c:v>0.15306660000000002</c:v>
                </c:pt>
                <c:pt idx="58">
                  <c:v>0.16146865000000005</c:v>
                </c:pt>
                <c:pt idx="59">
                  <c:v>0.16986000000000001</c:v>
                </c:pt>
                <c:pt idx="60">
                  <c:v>0.17824065000000003</c:v>
                </c:pt>
                <c:pt idx="61">
                  <c:v>0.18661060000000004</c:v>
                </c:pt>
                <c:pt idx="62">
                  <c:v>0.19496985000000006</c:v>
                </c:pt>
                <c:pt idx="63">
                  <c:v>0.20331840000000007</c:v>
                </c:pt>
                <c:pt idx="64">
                  <c:v>0.21165625000000005</c:v>
                </c:pt>
                <c:pt idx="65">
                  <c:v>0.21998340000000008</c:v>
                </c:pt>
                <c:pt idx="66">
                  <c:v>0.22829985000000008</c:v>
                </c:pt>
                <c:pt idx="67">
                  <c:v>0.23660560000000005</c:v>
                </c:pt>
                <c:pt idx="68">
                  <c:v>0.24490065000000008</c:v>
                </c:pt>
                <c:pt idx="69">
                  <c:v>0.2531850000000001</c:v>
                </c:pt>
                <c:pt idx="70">
                  <c:v>0.26145865000000013</c:v>
                </c:pt>
                <c:pt idx="71">
                  <c:v>0.26972160000000012</c:v>
                </c:pt>
                <c:pt idx="72">
                  <c:v>0.27797385000000008</c:v>
                </c:pt>
                <c:pt idx="73">
                  <c:v>0.28621540000000012</c:v>
                </c:pt>
                <c:pt idx="74">
                  <c:v>0.29444625000000013</c:v>
                </c:pt>
                <c:pt idx="75">
                  <c:v>0.30266640000000017</c:v>
                </c:pt>
                <c:pt idx="76">
                  <c:v>0.31087585000000012</c:v>
                </c:pt>
                <c:pt idx="77">
                  <c:v>0.31907460000000015</c:v>
                </c:pt>
                <c:pt idx="78">
                  <c:v>0.32726265000000015</c:v>
                </c:pt>
              </c:numCache>
            </c:numRef>
          </c:val>
          <c:smooth val="0"/>
          <c:extLst>
            <c:ext xmlns:c16="http://schemas.microsoft.com/office/drawing/2014/chart" uri="{C3380CC4-5D6E-409C-BE32-E72D297353CC}">
              <c16:uniqueId val="{00000006-79E7-4E77-A457-28A7C2EC939F}"/>
            </c:ext>
          </c:extLst>
        </c:ser>
        <c:ser>
          <c:idx val="7"/>
          <c:order val="7"/>
          <c:tx>
            <c:strRef>
              <c:f>'Figure 2'!$Q$1</c:f>
              <c:strCache>
                <c:ptCount val="1"/>
                <c:pt idx="0">
                  <c:v>Pot Exp 29-32</c:v>
                </c:pt>
              </c:strCache>
            </c:strRef>
          </c:tx>
          <c:spPr>
            <a:ln w="28575" cap="rnd" cmpd="dbl">
              <a:solidFill>
                <a:schemeClr val="accent2">
                  <a:lumMod val="60000"/>
                </a:schemeClr>
              </a:solidFill>
              <a:prstDash val="dashDot"/>
              <a:round/>
            </a:ln>
            <a:effectLst/>
          </c:spPr>
          <c:marker>
            <c:symbol val="none"/>
          </c:marker>
          <c:cat>
            <c:numRef>
              <c:f>'Figure 2'!$A$2:$A$80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2'!$Q$2:$Q$80</c:f>
              <c:numCache>
                <c:formatCode>General</c:formatCode>
                <c:ptCount val="79"/>
                <c:pt idx="0">
                  <c:v>-0.35072797500000003</c:v>
                </c:pt>
                <c:pt idx="1">
                  <c:v>-0.34188789999999997</c:v>
                </c:pt>
                <c:pt idx="2">
                  <c:v>-0.33303977499999998</c:v>
                </c:pt>
                <c:pt idx="3">
                  <c:v>-0.32418359999999996</c:v>
                </c:pt>
                <c:pt idx="4">
                  <c:v>-0.31531937499999996</c:v>
                </c:pt>
                <c:pt idx="5">
                  <c:v>-0.30644709999999992</c:v>
                </c:pt>
                <c:pt idx="6">
                  <c:v>-0.29756677499999995</c:v>
                </c:pt>
                <c:pt idx="7">
                  <c:v>-0.28867839999999995</c:v>
                </c:pt>
                <c:pt idx="8">
                  <c:v>-0.27978197499999991</c:v>
                </c:pt>
                <c:pt idx="9">
                  <c:v>-0.27087749999999994</c:v>
                </c:pt>
                <c:pt idx="10">
                  <c:v>-0.26196497499999993</c:v>
                </c:pt>
                <c:pt idx="11">
                  <c:v>-0.25304439999999989</c:v>
                </c:pt>
                <c:pt idx="12">
                  <c:v>-0.2441157749999999</c:v>
                </c:pt>
                <c:pt idx="13">
                  <c:v>-0.23517909999999989</c:v>
                </c:pt>
                <c:pt idx="14">
                  <c:v>-0.22623437499999988</c:v>
                </c:pt>
                <c:pt idx="15">
                  <c:v>-0.21728159999999988</c:v>
                </c:pt>
                <c:pt idx="16">
                  <c:v>-0.20832077499999987</c:v>
                </c:pt>
                <c:pt idx="17">
                  <c:v>-0.19935189999999983</c:v>
                </c:pt>
                <c:pt idx="18">
                  <c:v>-0.19037497499999986</c:v>
                </c:pt>
                <c:pt idx="19">
                  <c:v>-0.18138999999999983</c:v>
                </c:pt>
                <c:pt idx="20">
                  <c:v>-0.17239697499999984</c:v>
                </c:pt>
                <c:pt idx="21">
                  <c:v>-0.16339589999999982</c:v>
                </c:pt>
                <c:pt idx="22">
                  <c:v>-0.15438677499999981</c:v>
                </c:pt>
                <c:pt idx="23">
                  <c:v>-0.14536959999999982</c:v>
                </c:pt>
                <c:pt idx="24">
                  <c:v>-0.1363443749999998</c:v>
                </c:pt>
                <c:pt idx="25">
                  <c:v>-0.12731109999999979</c:v>
                </c:pt>
                <c:pt idx="26">
                  <c:v>-0.11826977499999979</c:v>
                </c:pt>
                <c:pt idx="27">
                  <c:v>-0.10922039999999977</c:v>
                </c:pt>
                <c:pt idx="28">
                  <c:v>-0.10016297499999977</c:v>
                </c:pt>
                <c:pt idx="29">
                  <c:v>-9.1097499999999762E-2</c:v>
                </c:pt>
                <c:pt idx="30">
                  <c:v>-8.2023974999999777E-2</c:v>
                </c:pt>
                <c:pt idx="31">
                  <c:v>-7.2942399999999769E-2</c:v>
                </c:pt>
                <c:pt idx="32">
                  <c:v>-6.3852774999999778E-2</c:v>
                </c:pt>
                <c:pt idx="33">
                  <c:v>-5.4755099999999779E-2</c:v>
                </c:pt>
                <c:pt idx="34">
                  <c:v>-4.5649374999999777E-2</c:v>
                </c:pt>
                <c:pt idx="35">
                  <c:v>-3.6535599999999779E-2</c:v>
                </c:pt>
                <c:pt idx="36">
                  <c:v>-2.7413774999999779E-2</c:v>
                </c:pt>
                <c:pt idx="37">
                  <c:v>-1.828389999999978E-2</c:v>
                </c:pt>
                <c:pt idx="38">
                  <c:v>-9.1459749999997803E-3</c:v>
                </c:pt>
                <c:pt idx="39">
                  <c:v>0</c:v>
                </c:pt>
                <c:pt idx="40">
                  <c:v>9.1540249999999997E-3</c:v>
                </c:pt>
                <c:pt idx="41">
                  <c:v>1.8316100000000002E-2</c:v>
                </c:pt>
                <c:pt idx="42">
                  <c:v>2.7486225000000003E-2</c:v>
                </c:pt>
                <c:pt idx="43">
                  <c:v>3.66644E-2</c:v>
                </c:pt>
                <c:pt idx="44">
                  <c:v>4.5850624999999999E-2</c:v>
                </c:pt>
                <c:pt idx="45">
                  <c:v>5.5044900000000001E-2</c:v>
                </c:pt>
                <c:pt idx="46">
                  <c:v>6.4247224999999991E-2</c:v>
                </c:pt>
                <c:pt idx="47">
                  <c:v>7.3457599999999984E-2</c:v>
                </c:pt>
                <c:pt idx="48">
                  <c:v>8.2676024999999986E-2</c:v>
                </c:pt>
                <c:pt idx="49">
                  <c:v>9.1902499999999984E-2</c:v>
                </c:pt>
                <c:pt idx="50">
                  <c:v>0.10113702499999999</c:v>
                </c:pt>
                <c:pt idx="51">
                  <c:v>0.11037959999999999</c:v>
                </c:pt>
                <c:pt idx="52">
                  <c:v>0.11963022500000001</c:v>
                </c:pt>
                <c:pt idx="53">
                  <c:v>0.12888890000000003</c:v>
                </c:pt>
                <c:pt idx="54">
                  <c:v>0.138155625</c:v>
                </c:pt>
                <c:pt idx="55">
                  <c:v>0.14743040000000002</c:v>
                </c:pt>
                <c:pt idx="56">
                  <c:v>0.15671322500000001</c:v>
                </c:pt>
                <c:pt idx="57">
                  <c:v>0.16600410000000004</c:v>
                </c:pt>
                <c:pt idx="58">
                  <c:v>0.17530302500000006</c:v>
                </c:pt>
                <c:pt idx="59">
                  <c:v>0.18461000000000002</c:v>
                </c:pt>
                <c:pt idx="60">
                  <c:v>0.19392502500000006</c:v>
                </c:pt>
                <c:pt idx="61">
                  <c:v>0.20324810000000007</c:v>
                </c:pt>
                <c:pt idx="62">
                  <c:v>0.21257922500000007</c:v>
                </c:pt>
                <c:pt idx="63">
                  <c:v>0.22191840000000007</c:v>
                </c:pt>
                <c:pt idx="64">
                  <c:v>0.23126562500000006</c:v>
                </c:pt>
                <c:pt idx="65">
                  <c:v>0.24062090000000008</c:v>
                </c:pt>
                <c:pt idx="66">
                  <c:v>0.24998422500000012</c:v>
                </c:pt>
                <c:pt idx="67">
                  <c:v>0.25935560000000007</c:v>
                </c:pt>
                <c:pt idx="68">
                  <c:v>0.26873502500000007</c:v>
                </c:pt>
                <c:pt idx="69">
                  <c:v>0.27812250000000016</c:v>
                </c:pt>
                <c:pt idx="70">
                  <c:v>0.28751802500000012</c:v>
                </c:pt>
                <c:pt idx="71">
                  <c:v>0.29692160000000012</c:v>
                </c:pt>
                <c:pt idx="72">
                  <c:v>0.30633322500000015</c:v>
                </c:pt>
                <c:pt idx="73">
                  <c:v>0.31575290000000017</c:v>
                </c:pt>
                <c:pt idx="74">
                  <c:v>0.32518062500000017</c:v>
                </c:pt>
                <c:pt idx="75">
                  <c:v>0.33461640000000015</c:v>
                </c:pt>
                <c:pt idx="76">
                  <c:v>0.34406022500000016</c:v>
                </c:pt>
                <c:pt idx="77">
                  <c:v>0.35351210000000016</c:v>
                </c:pt>
                <c:pt idx="78">
                  <c:v>0.3629720250000002</c:v>
                </c:pt>
              </c:numCache>
            </c:numRef>
          </c:val>
          <c:smooth val="0"/>
          <c:extLst>
            <c:ext xmlns:c16="http://schemas.microsoft.com/office/drawing/2014/chart" uri="{C3380CC4-5D6E-409C-BE32-E72D297353CC}">
              <c16:uniqueId val="{00000007-79E7-4E77-A457-28A7C2EC939F}"/>
            </c:ext>
          </c:extLst>
        </c:ser>
        <c:dLbls>
          <c:showLegendKey val="0"/>
          <c:showVal val="0"/>
          <c:showCatName val="0"/>
          <c:showSerName val="0"/>
          <c:showPercent val="0"/>
          <c:showBubbleSize val="0"/>
        </c:dLbls>
        <c:smooth val="0"/>
        <c:axId val="216987120"/>
        <c:axId val="216987776"/>
      </c:lineChart>
      <c:catAx>
        <c:axId val="21698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987776"/>
        <c:crosses val="autoZero"/>
        <c:auto val="1"/>
        <c:lblAlgn val="ctr"/>
        <c:lblOffset val="100"/>
        <c:noMultiLvlLbl val="0"/>
      </c:catAx>
      <c:valAx>
        <c:axId val="216987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a:t>
                </a:r>
                <a:r>
                  <a:rPr lang="en-US" baseline="0"/>
                  <a:t> Returns</a:t>
                </a:r>
                <a:endParaRPr lang="en-US"/>
              </a:p>
            </c:rich>
          </c:tx>
          <c:layout>
            <c:manualLayout>
              <c:xMode val="edge"/>
              <c:yMode val="edge"/>
              <c:x val="3.3333333333333333E-2"/>
              <c:y val="0.33857575094779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98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3: Non-parametric Wage Returns for NLSY 79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[1]NLSY79!$B$1</c:f>
              <c:strCache>
                <c:ptCount val="1"/>
                <c:pt idx="0">
                  <c:v>Pot Exp 1-4</c:v>
                </c:pt>
              </c:strCache>
            </c:strRef>
          </c:tx>
          <c:spPr>
            <a:ln w="28575" cap="rnd">
              <a:solidFill>
                <a:schemeClr val="accent1"/>
              </a:solidFill>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[1]NLSY79!$B$2:$B$80</c:f>
              <c:numCache>
                <c:formatCode>General</c:formatCode>
                <c:ptCount val="79"/>
                <c:pt idx="0">
                  <c:v>-9.5468521000000001E-2</c:v>
                </c:pt>
                <c:pt idx="1">
                  <c:v>-9.4845771999999995E-2</c:v>
                </c:pt>
                <c:pt idx="2">
                  <c:v>-9.2788696000000004E-2</c:v>
                </c:pt>
                <c:pt idx="3">
                  <c:v>-8.9532374999999997E-2</c:v>
                </c:pt>
                <c:pt idx="4">
                  <c:v>-8.7106227999999994E-2</c:v>
                </c:pt>
                <c:pt idx="5">
                  <c:v>-8.5555076999999993E-2</c:v>
                </c:pt>
                <c:pt idx="6">
                  <c:v>-8.3166121999999995E-2</c:v>
                </c:pt>
                <c:pt idx="7">
                  <c:v>-8.1408023999999996E-2</c:v>
                </c:pt>
                <c:pt idx="8">
                  <c:v>-7.9362392000000004E-2</c:v>
                </c:pt>
                <c:pt idx="9">
                  <c:v>-7.6478004000000002E-2</c:v>
                </c:pt>
                <c:pt idx="10">
                  <c:v>-7.2586059999999994E-2</c:v>
                </c:pt>
                <c:pt idx="11">
                  <c:v>-6.8303585E-2</c:v>
                </c:pt>
                <c:pt idx="12">
                  <c:v>-6.3310622999999996E-2</c:v>
                </c:pt>
                <c:pt idx="13">
                  <c:v>-5.6888103000000002E-2</c:v>
                </c:pt>
                <c:pt idx="14">
                  <c:v>-5.0806046000000001E-2</c:v>
                </c:pt>
                <c:pt idx="15">
                  <c:v>-4.4456005E-2</c:v>
                </c:pt>
                <c:pt idx="16">
                  <c:v>-3.8813114000000003E-2</c:v>
                </c:pt>
                <c:pt idx="17">
                  <c:v>-3.4548282999999999E-2</c:v>
                </c:pt>
                <c:pt idx="18">
                  <c:v>-3.0323505000000001E-2</c:v>
                </c:pt>
                <c:pt idx="19">
                  <c:v>-2.5726795E-2</c:v>
                </c:pt>
                <c:pt idx="20">
                  <c:v>-2.0303726000000001E-2</c:v>
                </c:pt>
                <c:pt idx="21">
                  <c:v>-1.5071869E-2</c:v>
                </c:pt>
                <c:pt idx="22">
                  <c:v>-1.0029793E-2</c:v>
                </c:pt>
                <c:pt idx="23">
                  <c:v>-5.8650969999999997E-3</c:v>
                </c:pt>
                <c:pt idx="24">
                  <c:v>-3.0293465000000002E-3</c:v>
                </c:pt>
                <c:pt idx="25">
                  <c:v>-1.1196136E-3</c:v>
                </c:pt>
                <c:pt idx="26">
                  <c:v>2.0360946999999999E-4</c:v>
                </c:pt>
                <c:pt idx="27">
                  <c:v>8.9073180999999998E-4</c:v>
                </c:pt>
                <c:pt idx="28">
                  <c:v>6.7996978999999998E-4</c:v>
                </c:pt>
                <c:pt idx="29">
                  <c:v>8.2445144999999996E-4</c:v>
                </c:pt>
                <c:pt idx="30">
                  <c:v>5.8460236000000001E-4</c:v>
                </c:pt>
                <c:pt idx="31">
                  <c:v>4.5824051000000003E-4</c:v>
                </c:pt>
                <c:pt idx="32">
                  <c:v>8.3351135000000001E-4</c:v>
                </c:pt>
                <c:pt idx="33">
                  <c:v>1.0175704999999999E-3</c:v>
                </c:pt>
                <c:pt idx="34">
                  <c:v>9.1457367000000005E-4</c:v>
                </c:pt>
                <c:pt idx="35">
                  <c:v>1.335144E-4</c:v>
                </c:pt>
                <c:pt idx="36">
                  <c:v>-1.2359618999999999E-3</c:v>
                </c:pt>
                <c:pt idx="37">
                  <c:v>-1.7499924E-3</c:v>
                </c:pt>
                <c:pt idx="38">
                  <c:v>-1.57547E-3</c:v>
                </c:pt>
                <c:pt idx="39">
                  <c:v>0</c:v>
                </c:pt>
                <c:pt idx="40">
                  <c:v>1.9874572999999999E-3</c:v>
                </c:pt>
                <c:pt idx="41">
                  <c:v>4.8112869000000004E-3</c:v>
                </c:pt>
                <c:pt idx="42">
                  <c:v>8.0285071999999999E-3</c:v>
                </c:pt>
                <c:pt idx="43">
                  <c:v>1.1554241E-2</c:v>
                </c:pt>
                <c:pt idx="44">
                  <c:v>1.4420033000000001E-2</c:v>
                </c:pt>
                <c:pt idx="45">
                  <c:v>1.7542839000000001E-2</c:v>
                </c:pt>
                <c:pt idx="46">
                  <c:v>2.1060944000000002E-2</c:v>
                </c:pt>
                <c:pt idx="47">
                  <c:v>2.4160385E-2</c:v>
                </c:pt>
                <c:pt idx="48">
                  <c:v>2.6848316000000001E-2</c:v>
                </c:pt>
                <c:pt idx="49">
                  <c:v>2.9670238000000002E-2</c:v>
                </c:pt>
                <c:pt idx="50">
                  <c:v>3.2797337000000003E-2</c:v>
                </c:pt>
                <c:pt idx="51">
                  <c:v>3.5732746000000003E-2</c:v>
                </c:pt>
                <c:pt idx="52">
                  <c:v>3.8141251000000001E-2</c:v>
                </c:pt>
                <c:pt idx="53">
                  <c:v>3.9973736000000003E-2</c:v>
                </c:pt>
                <c:pt idx="54">
                  <c:v>4.0700436E-2</c:v>
                </c:pt>
                <c:pt idx="55">
                  <c:v>4.1029453E-2</c:v>
                </c:pt>
                <c:pt idx="56">
                  <c:v>4.0223122E-2</c:v>
                </c:pt>
                <c:pt idx="57">
                  <c:v>3.8887977999999997E-2</c:v>
                </c:pt>
                <c:pt idx="58">
                  <c:v>3.7361144999999998E-2</c:v>
                </c:pt>
                <c:pt idx="59">
                  <c:v>3.6136149999999999E-2</c:v>
                </c:pt>
                <c:pt idx="60">
                  <c:v>3.4205913999999997E-2</c:v>
                </c:pt>
                <c:pt idx="61">
                  <c:v>3.1723499000000002E-2</c:v>
                </c:pt>
                <c:pt idx="62">
                  <c:v>2.9807091000000001E-2</c:v>
                </c:pt>
                <c:pt idx="63">
                  <c:v>2.8017521E-2</c:v>
                </c:pt>
                <c:pt idx="64">
                  <c:v>2.5572777000000001E-2</c:v>
                </c:pt>
                <c:pt idx="65">
                  <c:v>2.2717952999999999E-2</c:v>
                </c:pt>
                <c:pt idx="66">
                  <c:v>2.0398617000000001E-2</c:v>
                </c:pt>
                <c:pt idx="67">
                  <c:v>1.7936230000000001E-2</c:v>
                </c:pt>
                <c:pt idx="68">
                  <c:v>1.556015E-2</c:v>
                </c:pt>
                <c:pt idx="69">
                  <c:v>1.3382912E-2</c:v>
                </c:pt>
                <c:pt idx="70">
                  <c:v>1.0726451999999999E-2</c:v>
                </c:pt>
                <c:pt idx="71">
                  <c:v>9.2902183999999995E-3</c:v>
                </c:pt>
                <c:pt idx="72">
                  <c:v>8.6359977999999997E-3</c:v>
                </c:pt>
                <c:pt idx="73">
                  <c:v>8.1372261000000005E-3</c:v>
                </c:pt>
                <c:pt idx="74">
                  <c:v>8.0480576000000002E-3</c:v>
                </c:pt>
                <c:pt idx="75">
                  <c:v>9.5353126999999996E-3</c:v>
                </c:pt>
                <c:pt idx="76">
                  <c:v>1.0842322999999999E-2</c:v>
                </c:pt>
                <c:pt idx="77">
                  <c:v>1.0596275E-2</c:v>
                </c:pt>
                <c:pt idx="78">
                  <c:v>1.0808468E-2</c:v>
                </c:pt>
              </c:numCache>
            </c:numRef>
          </c:val>
          <c:smooth val="0"/>
          <c:extLst>
            <c:ext xmlns:c16="http://schemas.microsoft.com/office/drawing/2014/chart" uri="{C3380CC4-5D6E-409C-BE32-E72D297353CC}">
              <c16:uniqueId val="{00000000-4B72-40C8-9516-66085AF91241}"/>
            </c:ext>
          </c:extLst>
        </c:ser>
        <c:ser>
          <c:idx val="1"/>
          <c:order val="1"/>
          <c:tx>
            <c:strRef>
              <c:f>[1]NLSY79!$C$1</c:f>
              <c:strCache>
                <c:ptCount val="1"/>
                <c:pt idx="0">
                  <c:v>Pot Exp 5-8</c:v>
                </c:pt>
              </c:strCache>
            </c:strRef>
          </c:tx>
          <c:spPr>
            <a:ln w="28575" cap="rnd">
              <a:solidFill>
                <a:schemeClr val="accent2"/>
              </a:solidFill>
              <a:prstDash val="dash"/>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[1]NLSY79!$C$2:$C$80</c:f>
              <c:numCache>
                <c:formatCode>General</c:formatCode>
                <c:ptCount val="79"/>
                <c:pt idx="0">
                  <c:v>-0.16692638000000001</c:v>
                </c:pt>
                <c:pt idx="1">
                  <c:v>-0.16330004000000001</c:v>
                </c:pt>
                <c:pt idx="2">
                  <c:v>-0.16022921000000001</c:v>
                </c:pt>
                <c:pt idx="3">
                  <c:v>-0.15665626999999999</c:v>
                </c:pt>
                <c:pt idx="4">
                  <c:v>-0.15300369</c:v>
                </c:pt>
                <c:pt idx="5">
                  <c:v>-0.14934206</c:v>
                </c:pt>
                <c:pt idx="6">
                  <c:v>-0.14531897999999999</c:v>
                </c:pt>
                <c:pt idx="7">
                  <c:v>-0.14284848999999999</c:v>
                </c:pt>
                <c:pt idx="8">
                  <c:v>-0.14107990000000001</c:v>
                </c:pt>
                <c:pt idx="9">
                  <c:v>-0.13882589000000001</c:v>
                </c:pt>
                <c:pt idx="10">
                  <c:v>-0.13518237999999999</c:v>
                </c:pt>
                <c:pt idx="11">
                  <c:v>-0.13145684999999999</c:v>
                </c:pt>
                <c:pt idx="12">
                  <c:v>-0.12672710000000001</c:v>
                </c:pt>
                <c:pt idx="13">
                  <c:v>-0.12091826999999999</c:v>
                </c:pt>
                <c:pt idx="14">
                  <c:v>-0.11444902</c:v>
                </c:pt>
                <c:pt idx="15">
                  <c:v>-0.10776281</c:v>
                </c:pt>
                <c:pt idx="16">
                  <c:v>-0.10132217</c:v>
                </c:pt>
                <c:pt idx="17">
                  <c:v>-9.5414161999999997E-2</c:v>
                </c:pt>
                <c:pt idx="18">
                  <c:v>-8.9489937000000006E-2</c:v>
                </c:pt>
                <c:pt idx="19">
                  <c:v>-8.3690165999999996E-2</c:v>
                </c:pt>
                <c:pt idx="20">
                  <c:v>-7.7026843999999997E-2</c:v>
                </c:pt>
                <c:pt idx="21">
                  <c:v>-7.0991516000000005E-2</c:v>
                </c:pt>
                <c:pt idx="22">
                  <c:v>-6.5400124000000004E-2</c:v>
                </c:pt>
                <c:pt idx="23">
                  <c:v>-6.0472011999999999E-2</c:v>
                </c:pt>
                <c:pt idx="24">
                  <c:v>-5.6234359999999997E-2</c:v>
                </c:pt>
                <c:pt idx="25">
                  <c:v>-5.3281783999999999E-2</c:v>
                </c:pt>
                <c:pt idx="26">
                  <c:v>-5.0904750999999998E-2</c:v>
                </c:pt>
                <c:pt idx="27">
                  <c:v>-4.8679352000000002E-2</c:v>
                </c:pt>
                <c:pt idx="28">
                  <c:v>-4.6119689999999998E-2</c:v>
                </c:pt>
                <c:pt idx="29">
                  <c:v>-4.3529034000000001E-2</c:v>
                </c:pt>
                <c:pt idx="30">
                  <c:v>-4.0783882E-2</c:v>
                </c:pt>
                <c:pt idx="31">
                  <c:v>-3.7608147000000001E-2</c:v>
                </c:pt>
                <c:pt idx="32">
                  <c:v>-3.4138202999999999E-2</c:v>
                </c:pt>
                <c:pt idx="33">
                  <c:v>-3.0685902000000001E-2</c:v>
                </c:pt>
                <c:pt idx="34">
                  <c:v>-2.6689529E-2</c:v>
                </c:pt>
                <c:pt idx="35">
                  <c:v>-2.2726059E-2</c:v>
                </c:pt>
                <c:pt idx="36">
                  <c:v>-1.8247604000000001E-2</c:v>
                </c:pt>
                <c:pt idx="37">
                  <c:v>-1.2459278000000001E-2</c:v>
                </c:pt>
                <c:pt idx="38">
                  <c:v>-6.4582824999999998E-3</c:v>
                </c:pt>
                <c:pt idx="39">
                  <c:v>0</c:v>
                </c:pt>
                <c:pt idx="40">
                  <c:v>5.6982040000000001E-3</c:v>
                </c:pt>
                <c:pt idx="41">
                  <c:v>1.0751247E-2</c:v>
                </c:pt>
                <c:pt idx="42">
                  <c:v>1.5976905999999999E-2</c:v>
                </c:pt>
                <c:pt idx="43">
                  <c:v>2.1207332999999998E-2</c:v>
                </c:pt>
                <c:pt idx="44">
                  <c:v>2.5513172000000001E-2</c:v>
                </c:pt>
                <c:pt idx="45">
                  <c:v>2.9278755E-2</c:v>
                </c:pt>
                <c:pt idx="46">
                  <c:v>3.2230854000000003E-2</c:v>
                </c:pt>
                <c:pt idx="47">
                  <c:v>3.4932613000000001E-2</c:v>
                </c:pt>
                <c:pt idx="48">
                  <c:v>3.6767005999999998E-2</c:v>
                </c:pt>
                <c:pt idx="49">
                  <c:v>3.7778378000000001E-2</c:v>
                </c:pt>
                <c:pt idx="50">
                  <c:v>3.7961960000000003E-2</c:v>
                </c:pt>
                <c:pt idx="51">
                  <c:v>3.7892342000000002E-2</c:v>
                </c:pt>
                <c:pt idx="52">
                  <c:v>3.7899493999999999E-2</c:v>
                </c:pt>
                <c:pt idx="53">
                  <c:v>3.7703990999999999E-2</c:v>
                </c:pt>
                <c:pt idx="54">
                  <c:v>3.7866115999999998E-2</c:v>
                </c:pt>
                <c:pt idx="55">
                  <c:v>3.7374020000000001E-2</c:v>
                </c:pt>
                <c:pt idx="56">
                  <c:v>3.6890029999999997E-2</c:v>
                </c:pt>
                <c:pt idx="57">
                  <c:v>3.6986827999999999E-2</c:v>
                </c:pt>
                <c:pt idx="58">
                  <c:v>3.818655E-2</c:v>
                </c:pt>
                <c:pt idx="59">
                  <c:v>3.9203166999999997E-2</c:v>
                </c:pt>
                <c:pt idx="60">
                  <c:v>4.0146828000000002E-2</c:v>
                </c:pt>
                <c:pt idx="61">
                  <c:v>4.2192459000000002E-2</c:v>
                </c:pt>
                <c:pt idx="62">
                  <c:v>4.4870377000000003E-2</c:v>
                </c:pt>
                <c:pt idx="63">
                  <c:v>4.7735213999999998E-2</c:v>
                </c:pt>
                <c:pt idx="64">
                  <c:v>5.0713539000000002E-2</c:v>
                </c:pt>
                <c:pt idx="65">
                  <c:v>5.4111958000000002E-2</c:v>
                </c:pt>
                <c:pt idx="66">
                  <c:v>5.8381081000000001E-2</c:v>
                </c:pt>
                <c:pt idx="67">
                  <c:v>6.2916756000000004E-2</c:v>
                </c:pt>
                <c:pt idx="68">
                  <c:v>6.7759514000000007E-2</c:v>
                </c:pt>
                <c:pt idx="69">
                  <c:v>7.3168278000000003E-2</c:v>
                </c:pt>
                <c:pt idx="70">
                  <c:v>7.7733517000000002E-2</c:v>
                </c:pt>
                <c:pt idx="71">
                  <c:v>8.1519126999999997E-2</c:v>
                </c:pt>
                <c:pt idx="72">
                  <c:v>8.8114737999999998E-2</c:v>
                </c:pt>
                <c:pt idx="73">
                  <c:v>9.4464778999999999E-2</c:v>
                </c:pt>
                <c:pt idx="74">
                  <c:v>9.8978996E-2</c:v>
                </c:pt>
                <c:pt idx="75">
                  <c:v>0.10386467000000001</c:v>
                </c:pt>
                <c:pt idx="76">
                  <c:v>0.10804939</c:v>
                </c:pt>
                <c:pt idx="77">
                  <c:v>0.11451387</c:v>
                </c:pt>
                <c:pt idx="78">
                  <c:v>0.11783171000000001</c:v>
                </c:pt>
              </c:numCache>
            </c:numRef>
          </c:val>
          <c:smooth val="0"/>
          <c:extLst>
            <c:ext xmlns:c16="http://schemas.microsoft.com/office/drawing/2014/chart" uri="{C3380CC4-5D6E-409C-BE32-E72D297353CC}">
              <c16:uniqueId val="{00000001-4B72-40C8-9516-66085AF91241}"/>
            </c:ext>
          </c:extLst>
        </c:ser>
        <c:ser>
          <c:idx val="2"/>
          <c:order val="2"/>
          <c:tx>
            <c:strRef>
              <c:f>[1]NLSY79!$D$1</c:f>
              <c:strCache>
                <c:ptCount val="1"/>
                <c:pt idx="0">
                  <c:v>Pot Exp 9-12</c:v>
                </c:pt>
              </c:strCache>
            </c:strRef>
          </c:tx>
          <c:spPr>
            <a:ln w="28575" cap="rnd">
              <a:solidFill>
                <a:schemeClr val="accent3"/>
              </a:solidFill>
              <a:prstDash val="sysDash"/>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[1]NLSY79!$D$2:$D$80</c:f>
              <c:numCache>
                <c:formatCode>General</c:formatCode>
                <c:ptCount val="79"/>
                <c:pt idx="0">
                  <c:v>-0.22647381</c:v>
                </c:pt>
                <c:pt idx="1">
                  <c:v>-0.22026253000000001</c:v>
                </c:pt>
                <c:pt idx="2">
                  <c:v>-0.21343422000000001</c:v>
                </c:pt>
                <c:pt idx="3">
                  <c:v>-0.20570040000000001</c:v>
                </c:pt>
                <c:pt idx="4">
                  <c:v>-0.19914245999999999</c:v>
                </c:pt>
                <c:pt idx="5">
                  <c:v>-0.19377899000000001</c:v>
                </c:pt>
                <c:pt idx="6">
                  <c:v>-0.18855667000000001</c:v>
                </c:pt>
                <c:pt idx="7">
                  <c:v>-0.18324709</c:v>
                </c:pt>
                <c:pt idx="8">
                  <c:v>-0.17811822999999999</c:v>
                </c:pt>
                <c:pt idx="9">
                  <c:v>-0.17294264000000001</c:v>
                </c:pt>
                <c:pt idx="10">
                  <c:v>-0.16695832999999999</c:v>
                </c:pt>
                <c:pt idx="11">
                  <c:v>-0.16144657000000001</c:v>
                </c:pt>
                <c:pt idx="12">
                  <c:v>-0.155581</c:v>
                </c:pt>
                <c:pt idx="13">
                  <c:v>-0.15046835</c:v>
                </c:pt>
                <c:pt idx="14">
                  <c:v>-0.14500713000000001</c:v>
                </c:pt>
                <c:pt idx="15">
                  <c:v>-0.13899945999999999</c:v>
                </c:pt>
                <c:pt idx="16">
                  <c:v>-0.13324547</c:v>
                </c:pt>
                <c:pt idx="17">
                  <c:v>-0.12849854999999999</c:v>
                </c:pt>
                <c:pt idx="18">
                  <c:v>-0.12439251</c:v>
                </c:pt>
                <c:pt idx="19">
                  <c:v>-0.1200676</c:v>
                </c:pt>
                <c:pt idx="20">
                  <c:v>-0.11411667</c:v>
                </c:pt>
                <c:pt idx="21">
                  <c:v>-0.10808276999999999</c:v>
                </c:pt>
                <c:pt idx="22">
                  <c:v>-0.10299253</c:v>
                </c:pt>
                <c:pt idx="23">
                  <c:v>-9.7922325000000005E-2</c:v>
                </c:pt>
                <c:pt idx="24">
                  <c:v>-9.2984200000000003E-2</c:v>
                </c:pt>
                <c:pt idx="25">
                  <c:v>-8.8202953000000001E-2</c:v>
                </c:pt>
                <c:pt idx="26">
                  <c:v>-8.3094597000000006E-2</c:v>
                </c:pt>
                <c:pt idx="27">
                  <c:v>-7.8143596999999995E-2</c:v>
                </c:pt>
                <c:pt idx="28">
                  <c:v>-7.2153568000000001E-2</c:v>
                </c:pt>
                <c:pt idx="29">
                  <c:v>-6.5863132000000005E-2</c:v>
                </c:pt>
                <c:pt idx="30">
                  <c:v>-6.0197353000000002E-2</c:v>
                </c:pt>
                <c:pt idx="31">
                  <c:v>-5.4319858999999998E-2</c:v>
                </c:pt>
                <c:pt idx="32">
                  <c:v>-4.7841548999999997E-2</c:v>
                </c:pt>
                <c:pt idx="33">
                  <c:v>-4.0985107E-2</c:v>
                </c:pt>
                <c:pt idx="34">
                  <c:v>-3.4216403999999999E-2</c:v>
                </c:pt>
                <c:pt idx="35">
                  <c:v>-2.8407574000000001E-2</c:v>
                </c:pt>
                <c:pt idx="36">
                  <c:v>-2.2139071999999999E-2</c:v>
                </c:pt>
                <c:pt idx="37">
                  <c:v>-1.4729023000000001E-2</c:v>
                </c:pt>
                <c:pt idx="38">
                  <c:v>-7.4424744000000003E-3</c:v>
                </c:pt>
                <c:pt idx="39">
                  <c:v>0</c:v>
                </c:pt>
                <c:pt idx="40">
                  <c:v>7.4272156000000002E-3</c:v>
                </c:pt>
                <c:pt idx="41">
                  <c:v>1.4734745E-2</c:v>
                </c:pt>
                <c:pt idx="42">
                  <c:v>2.2096634E-2</c:v>
                </c:pt>
                <c:pt idx="43">
                  <c:v>2.8372765000000001E-2</c:v>
                </c:pt>
                <c:pt idx="44">
                  <c:v>3.4069538000000003E-2</c:v>
                </c:pt>
                <c:pt idx="45">
                  <c:v>4.0337563E-2</c:v>
                </c:pt>
                <c:pt idx="46">
                  <c:v>4.5838833000000002E-2</c:v>
                </c:pt>
                <c:pt idx="47">
                  <c:v>5.0857543999999998E-2</c:v>
                </c:pt>
                <c:pt idx="48">
                  <c:v>5.5343627999999999E-2</c:v>
                </c:pt>
                <c:pt idx="49">
                  <c:v>5.9492587999999999E-2</c:v>
                </c:pt>
                <c:pt idx="50">
                  <c:v>6.3409328000000001E-2</c:v>
                </c:pt>
                <c:pt idx="51">
                  <c:v>6.6222191E-2</c:v>
                </c:pt>
                <c:pt idx="52">
                  <c:v>6.8255900999999994E-2</c:v>
                </c:pt>
                <c:pt idx="53">
                  <c:v>7.0367813000000001E-2</c:v>
                </c:pt>
                <c:pt idx="54">
                  <c:v>7.2194575999999996E-2</c:v>
                </c:pt>
                <c:pt idx="55">
                  <c:v>7.3557854000000006E-2</c:v>
                </c:pt>
                <c:pt idx="56">
                  <c:v>7.4198722999999994E-2</c:v>
                </c:pt>
                <c:pt idx="57">
                  <c:v>7.4198722999999994E-2</c:v>
                </c:pt>
                <c:pt idx="58">
                  <c:v>7.4712275999999994E-2</c:v>
                </c:pt>
                <c:pt idx="59">
                  <c:v>7.4682235999999999E-2</c:v>
                </c:pt>
                <c:pt idx="60">
                  <c:v>7.3858260999999995E-2</c:v>
                </c:pt>
                <c:pt idx="61">
                  <c:v>7.3515891999999999E-2</c:v>
                </c:pt>
                <c:pt idx="62">
                  <c:v>7.3243617999999996E-2</c:v>
                </c:pt>
                <c:pt idx="63">
                  <c:v>7.3077201999999994E-2</c:v>
                </c:pt>
                <c:pt idx="64">
                  <c:v>7.2888374000000006E-2</c:v>
                </c:pt>
                <c:pt idx="65">
                  <c:v>7.3088168999999995E-2</c:v>
                </c:pt>
                <c:pt idx="66">
                  <c:v>7.4053763999999994E-2</c:v>
                </c:pt>
                <c:pt idx="67">
                  <c:v>7.5618744000000002E-2</c:v>
                </c:pt>
                <c:pt idx="68">
                  <c:v>7.6571941000000004E-2</c:v>
                </c:pt>
                <c:pt idx="69">
                  <c:v>7.7225208000000004E-2</c:v>
                </c:pt>
                <c:pt idx="70">
                  <c:v>7.7815533000000006E-2</c:v>
                </c:pt>
                <c:pt idx="71">
                  <c:v>7.9773902999999993E-2</c:v>
                </c:pt>
                <c:pt idx="72">
                  <c:v>8.3336353000000002E-2</c:v>
                </c:pt>
                <c:pt idx="73">
                  <c:v>8.6829185000000003E-2</c:v>
                </c:pt>
                <c:pt idx="74">
                  <c:v>9.2588902000000001E-2</c:v>
                </c:pt>
                <c:pt idx="75">
                  <c:v>9.9944115E-2</c:v>
                </c:pt>
                <c:pt idx="76">
                  <c:v>0.10802317</c:v>
                </c:pt>
                <c:pt idx="77">
                  <c:v>0.11872387</c:v>
                </c:pt>
                <c:pt idx="78">
                  <c:v>0.13042640999999999</c:v>
                </c:pt>
              </c:numCache>
            </c:numRef>
          </c:val>
          <c:smooth val="0"/>
          <c:extLst>
            <c:ext xmlns:c16="http://schemas.microsoft.com/office/drawing/2014/chart" uri="{C3380CC4-5D6E-409C-BE32-E72D297353CC}">
              <c16:uniqueId val="{00000002-4B72-40C8-9516-66085AF91241}"/>
            </c:ext>
          </c:extLst>
        </c:ser>
        <c:ser>
          <c:idx val="3"/>
          <c:order val="3"/>
          <c:tx>
            <c:strRef>
              <c:f>[1]NLSY79!$E$1</c:f>
              <c:strCache>
                <c:ptCount val="1"/>
                <c:pt idx="0">
                  <c:v>Pot Exp 13-16</c:v>
                </c:pt>
              </c:strCache>
            </c:strRef>
          </c:tx>
          <c:spPr>
            <a:ln w="28575" cap="rnd">
              <a:solidFill>
                <a:schemeClr val="accent4"/>
              </a:solidFill>
              <a:prstDash val="sysDot"/>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[1]NLSY79!$E$2:$E$80</c:f>
              <c:numCache>
                <c:formatCode>General</c:formatCode>
                <c:ptCount val="79"/>
                <c:pt idx="0">
                  <c:v>-0.19792891000000001</c:v>
                </c:pt>
                <c:pt idx="1">
                  <c:v>-0.19286250999999999</c:v>
                </c:pt>
                <c:pt idx="2">
                  <c:v>-0.18795776</c:v>
                </c:pt>
                <c:pt idx="3">
                  <c:v>-0.18354272999999999</c:v>
                </c:pt>
                <c:pt idx="4">
                  <c:v>-0.18013000000000001</c:v>
                </c:pt>
                <c:pt idx="5">
                  <c:v>-0.1770997</c:v>
                </c:pt>
                <c:pt idx="6">
                  <c:v>-0.17404175</c:v>
                </c:pt>
                <c:pt idx="7">
                  <c:v>-0.17140579</c:v>
                </c:pt>
                <c:pt idx="8">
                  <c:v>-0.1690979</c:v>
                </c:pt>
                <c:pt idx="9">
                  <c:v>-0.16619634999999999</c:v>
                </c:pt>
                <c:pt idx="10">
                  <c:v>-0.16157007000000001</c:v>
                </c:pt>
                <c:pt idx="11">
                  <c:v>-0.1568203</c:v>
                </c:pt>
                <c:pt idx="12">
                  <c:v>-0.15187025000000001</c:v>
                </c:pt>
                <c:pt idx="13">
                  <c:v>-0.14723253</c:v>
                </c:pt>
                <c:pt idx="14">
                  <c:v>-0.14216280000000001</c:v>
                </c:pt>
                <c:pt idx="15">
                  <c:v>-0.13629389</c:v>
                </c:pt>
                <c:pt idx="16">
                  <c:v>-0.13052701999999999</c:v>
                </c:pt>
                <c:pt idx="17">
                  <c:v>-0.12646914000000001</c:v>
                </c:pt>
                <c:pt idx="18">
                  <c:v>-0.12288427</c:v>
                </c:pt>
                <c:pt idx="19">
                  <c:v>-0.11877251</c:v>
                </c:pt>
                <c:pt idx="20">
                  <c:v>-0.11385918</c:v>
                </c:pt>
                <c:pt idx="21">
                  <c:v>-0.10926723000000001</c:v>
                </c:pt>
                <c:pt idx="22">
                  <c:v>-0.10438633</c:v>
                </c:pt>
                <c:pt idx="23">
                  <c:v>-9.9233627000000005E-2</c:v>
                </c:pt>
                <c:pt idx="24">
                  <c:v>-9.3728541999999998E-2</c:v>
                </c:pt>
                <c:pt idx="25">
                  <c:v>-8.8244437999999994E-2</c:v>
                </c:pt>
                <c:pt idx="26">
                  <c:v>-8.3640098999999996E-2</c:v>
                </c:pt>
                <c:pt idx="27">
                  <c:v>-7.9087256999999994E-2</c:v>
                </c:pt>
                <c:pt idx="28">
                  <c:v>-7.3879718999999996E-2</c:v>
                </c:pt>
                <c:pt idx="29">
                  <c:v>-6.8408012000000004E-2</c:v>
                </c:pt>
                <c:pt idx="30">
                  <c:v>-6.3196182000000004E-2</c:v>
                </c:pt>
                <c:pt idx="31">
                  <c:v>-5.7830811000000003E-2</c:v>
                </c:pt>
                <c:pt idx="32">
                  <c:v>-5.2486896999999998E-2</c:v>
                </c:pt>
                <c:pt idx="33">
                  <c:v>-4.6291351000000001E-2</c:v>
                </c:pt>
                <c:pt idx="34">
                  <c:v>-3.9091586999999997E-2</c:v>
                </c:pt>
                <c:pt idx="35">
                  <c:v>-3.1493663999999998E-2</c:v>
                </c:pt>
                <c:pt idx="36">
                  <c:v>-2.4278164000000001E-2</c:v>
                </c:pt>
                <c:pt idx="37">
                  <c:v>-1.6281605000000001E-2</c:v>
                </c:pt>
                <c:pt idx="38">
                  <c:v>-8.2182884000000008E-3</c:v>
                </c:pt>
                <c:pt idx="39">
                  <c:v>0</c:v>
                </c:pt>
                <c:pt idx="40">
                  <c:v>8.7823867999999999E-3</c:v>
                </c:pt>
                <c:pt idx="41">
                  <c:v>1.7538548000000001E-2</c:v>
                </c:pt>
                <c:pt idx="42">
                  <c:v>2.5783061999999999E-2</c:v>
                </c:pt>
                <c:pt idx="43">
                  <c:v>3.4073829999999999E-2</c:v>
                </c:pt>
                <c:pt idx="44">
                  <c:v>4.1624545999999998E-2</c:v>
                </c:pt>
                <c:pt idx="45">
                  <c:v>4.8949241999999997E-2</c:v>
                </c:pt>
                <c:pt idx="46">
                  <c:v>5.6813717E-2</c:v>
                </c:pt>
                <c:pt idx="47">
                  <c:v>6.4611434999999995E-2</c:v>
                </c:pt>
                <c:pt idx="48">
                  <c:v>7.1940899000000003E-2</c:v>
                </c:pt>
                <c:pt idx="49">
                  <c:v>7.8866482000000002E-2</c:v>
                </c:pt>
                <c:pt idx="50">
                  <c:v>8.4693431999999999E-2</c:v>
                </c:pt>
                <c:pt idx="51">
                  <c:v>8.9508057000000002E-2</c:v>
                </c:pt>
                <c:pt idx="52">
                  <c:v>9.4536781E-2</c:v>
                </c:pt>
                <c:pt idx="53">
                  <c:v>9.9205971000000004E-2</c:v>
                </c:pt>
                <c:pt idx="54">
                  <c:v>0.10396527999999999</c:v>
                </c:pt>
                <c:pt idx="55">
                  <c:v>0.10831881</c:v>
                </c:pt>
                <c:pt idx="56">
                  <c:v>0.11144972</c:v>
                </c:pt>
                <c:pt idx="57">
                  <c:v>0.11379528</c:v>
                </c:pt>
                <c:pt idx="58">
                  <c:v>0.11700201</c:v>
                </c:pt>
                <c:pt idx="59">
                  <c:v>0.12063264999999999</c:v>
                </c:pt>
                <c:pt idx="60">
                  <c:v>0.12382984</c:v>
                </c:pt>
                <c:pt idx="61">
                  <c:v>0.12716341</c:v>
                </c:pt>
                <c:pt idx="62">
                  <c:v>0.13001728000000001</c:v>
                </c:pt>
                <c:pt idx="63">
                  <c:v>0.13174820000000001</c:v>
                </c:pt>
                <c:pt idx="64">
                  <c:v>0.13351154000000001</c:v>
                </c:pt>
                <c:pt idx="65">
                  <c:v>0.13586760000000001</c:v>
                </c:pt>
                <c:pt idx="66">
                  <c:v>0.1394639</c:v>
                </c:pt>
                <c:pt idx="67">
                  <c:v>0.14356041</c:v>
                </c:pt>
                <c:pt idx="68">
                  <c:v>0.1473875</c:v>
                </c:pt>
                <c:pt idx="69">
                  <c:v>0.15090656</c:v>
                </c:pt>
                <c:pt idx="70">
                  <c:v>0.15360546</c:v>
                </c:pt>
                <c:pt idx="71">
                  <c:v>0.15598965000000001</c:v>
                </c:pt>
                <c:pt idx="72">
                  <c:v>0.16002464</c:v>
                </c:pt>
                <c:pt idx="73">
                  <c:v>0.16647719999999999</c:v>
                </c:pt>
                <c:pt idx="74">
                  <c:v>0.17200899</c:v>
                </c:pt>
                <c:pt idx="75">
                  <c:v>0.17565202999999999</c:v>
                </c:pt>
                <c:pt idx="76">
                  <c:v>0.18127012000000001</c:v>
                </c:pt>
                <c:pt idx="77">
                  <c:v>0.18649721</c:v>
                </c:pt>
                <c:pt idx="78">
                  <c:v>0.19129038000000001</c:v>
                </c:pt>
              </c:numCache>
            </c:numRef>
          </c:val>
          <c:smooth val="0"/>
          <c:extLst>
            <c:ext xmlns:c16="http://schemas.microsoft.com/office/drawing/2014/chart" uri="{C3380CC4-5D6E-409C-BE32-E72D297353CC}">
              <c16:uniqueId val="{00000003-4B72-40C8-9516-66085AF91241}"/>
            </c:ext>
          </c:extLst>
        </c:ser>
        <c:ser>
          <c:idx val="4"/>
          <c:order val="4"/>
          <c:tx>
            <c:strRef>
              <c:f>[1]NLSY79!$F$1</c:f>
              <c:strCache>
                <c:ptCount val="1"/>
                <c:pt idx="0">
                  <c:v>Pot Exp 17-20</c:v>
                </c:pt>
              </c:strCache>
            </c:strRef>
          </c:tx>
          <c:spPr>
            <a:ln w="28575" cap="rnd" cmpd="dbl">
              <a:solidFill>
                <a:schemeClr val="accent5"/>
              </a:solidFill>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[1]NLSY79!$F$2:$F$80</c:f>
              <c:numCache>
                <c:formatCode>General</c:formatCode>
                <c:ptCount val="79"/>
                <c:pt idx="0">
                  <c:v>-0.21462107</c:v>
                </c:pt>
                <c:pt idx="1">
                  <c:v>-0.21429396000000001</c:v>
                </c:pt>
                <c:pt idx="2">
                  <c:v>-0.21352434000000001</c:v>
                </c:pt>
                <c:pt idx="3">
                  <c:v>-0.21137381</c:v>
                </c:pt>
                <c:pt idx="4">
                  <c:v>-0.20917177000000001</c:v>
                </c:pt>
                <c:pt idx="5">
                  <c:v>-0.20666598999999999</c:v>
                </c:pt>
                <c:pt idx="6">
                  <c:v>-0.20490264999999999</c:v>
                </c:pt>
                <c:pt idx="7">
                  <c:v>-0.2030158</c:v>
                </c:pt>
                <c:pt idx="8">
                  <c:v>-0.20036172999999999</c:v>
                </c:pt>
                <c:pt idx="9">
                  <c:v>-0.19742155</c:v>
                </c:pt>
                <c:pt idx="10">
                  <c:v>-0.19377660999999999</c:v>
                </c:pt>
                <c:pt idx="11">
                  <c:v>-0.18974732999999999</c:v>
                </c:pt>
                <c:pt idx="12">
                  <c:v>-0.18485879999999999</c:v>
                </c:pt>
                <c:pt idx="13">
                  <c:v>-0.18000268999999999</c:v>
                </c:pt>
                <c:pt idx="14">
                  <c:v>-0.17490911000000001</c:v>
                </c:pt>
                <c:pt idx="15">
                  <c:v>-0.16894340999999999</c:v>
                </c:pt>
                <c:pt idx="16">
                  <c:v>-0.16250181</c:v>
                </c:pt>
                <c:pt idx="17">
                  <c:v>-0.15609788999999999</c:v>
                </c:pt>
                <c:pt idx="18">
                  <c:v>-0.14988470000000001</c:v>
                </c:pt>
                <c:pt idx="19">
                  <c:v>-0.14344501000000001</c:v>
                </c:pt>
                <c:pt idx="20">
                  <c:v>-0.13637924000000001</c:v>
                </c:pt>
                <c:pt idx="21">
                  <c:v>-0.12929868999999999</c:v>
                </c:pt>
                <c:pt idx="22">
                  <c:v>-0.12255764</c:v>
                </c:pt>
                <c:pt idx="23">
                  <c:v>-0.11552858000000001</c:v>
                </c:pt>
                <c:pt idx="24">
                  <c:v>-0.10879517</c:v>
                </c:pt>
                <c:pt idx="25">
                  <c:v>-0.10175562</c:v>
                </c:pt>
                <c:pt idx="26">
                  <c:v>-9.4685078000000006E-2</c:v>
                </c:pt>
                <c:pt idx="27">
                  <c:v>-8.8059901999999995E-2</c:v>
                </c:pt>
                <c:pt idx="28">
                  <c:v>-8.1535815999999997E-2</c:v>
                </c:pt>
                <c:pt idx="29">
                  <c:v>-7.4456215000000006E-2</c:v>
                </c:pt>
                <c:pt idx="30">
                  <c:v>-6.7117690999999993E-2</c:v>
                </c:pt>
                <c:pt idx="31">
                  <c:v>-5.9908389999999999E-2</c:v>
                </c:pt>
                <c:pt idx="32">
                  <c:v>-5.2104949999999997E-2</c:v>
                </c:pt>
                <c:pt idx="33">
                  <c:v>-4.4290543000000002E-2</c:v>
                </c:pt>
                <c:pt idx="34">
                  <c:v>-3.6804199000000003E-2</c:v>
                </c:pt>
                <c:pt idx="35">
                  <c:v>-2.9910088000000001E-2</c:v>
                </c:pt>
                <c:pt idx="36">
                  <c:v>-2.3075103999999999E-2</c:v>
                </c:pt>
                <c:pt idx="37">
                  <c:v>-1.544857E-2</c:v>
                </c:pt>
                <c:pt idx="38">
                  <c:v>-7.4038506000000002E-3</c:v>
                </c:pt>
                <c:pt idx="39">
                  <c:v>0</c:v>
                </c:pt>
                <c:pt idx="40">
                  <c:v>7.2164535999999996E-3</c:v>
                </c:pt>
                <c:pt idx="41">
                  <c:v>1.4153481000000001E-2</c:v>
                </c:pt>
                <c:pt idx="42">
                  <c:v>2.0637988999999999E-2</c:v>
                </c:pt>
                <c:pt idx="43">
                  <c:v>2.7231215999999999E-2</c:v>
                </c:pt>
                <c:pt idx="44">
                  <c:v>3.4029483999999999E-2</c:v>
                </c:pt>
                <c:pt idx="45">
                  <c:v>4.0888786000000003E-2</c:v>
                </c:pt>
                <c:pt idx="46">
                  <c:v>4.7616959E-2</c:v>
                </c:pt>
                <c:pt idx="47">
                  <c:v>5.4343700000000002E-2</c:v>
                </c:pt>
                <c:pt idx="48">
                  <c:v>6.0609340999999997E-2</c:v>
                </c:pt>
                <c:pt idx="49">
                  <c:v>6.6359043000000006E-2</c:v>
                </c:pt>
                <c:pt idx="50">
                  <c:v>7.1930885E-2</c:v>
                </c:pt>
                <c:pt idx="51">
                  <c:v>7.6789856000000004E-2</c:v>
                </c:pt>
                <c:pt idx="52">
                  <c:v>8.154583E-2</c:v>
                </c:pt>
                <c:pt idx="53">
                  <c:v>8.6249828000000001E-2</c:v>
                </c:pt>
                <c:pt idx="54">
                  <c:v>9.0881348000000001E-2</c:v>
                </c:pt>
                <c:pt idx="55">
                  <c:v>9.5401287000000001E-2</c:v>
                </c:pt>
                <c:pt idx="56">
                  <c:v>9.8910332000000004E-2</c:v>
                </c:pt>
                <c:pt idx="57">
                  <c:v>0.10152625999999999</c:v>
                </c:pt>
                <c:pt idx="58">
                  <c:v>0.10499954</c:v>
                </c:pt>
                <c:pt idx="59">
                  <c:v>0.10899782</c:v>
                </c:pt>
                <c:pt idx="60">
                  <c:v>0.11292028</c:v>
                </c:pt>
                <c:pt idx="61">
                  <c:v>0.11735772999999999</c:v>
                </c:pt>
                <c:pt idx="62">
                  <c:v>0.1216464</c:v>
                </c:pt>
                <c:pt idx="63">
                  <c:v>0.12534237000000001</c:v>
                </c:pt>
                <c:pt idx="64">
                  <c:v>0.12874651000000001</c:v>
                </c:pt>
                <c:pt idx="65">
                  <c:v>0.13259314999999999</c:v>
                </c:pt>
                <c:pt idx="66">
                  <c:v>0.13665152</c:v>
                </c:pt>
                <c:pt idx="67">
                  <c:v>0.14045858</c:v>
                </c:pt>
                <c:pt idx="68">
                  <c:v>0.14422225999999999</c:v>
                </c:pt>
                <c:pt idx="69">
                  <c:v>0.14746856999999999</c:v>
                </c:pt>
                <c:pt idx="70">
                  <c:v>0.15069103</c:v>
                </c:pt>
                <c:pt idx="71">
                  <c:v>0.15393304999999999</c:v>
                </c:pt>
                <c:pt idx="72">
                  <c:v>0.15710162999999999</c:v>
                </c:pt>
                <c:pt idx="73">
                  <c:v>0.16074371000000001</c:v>
                </c:pt>
                <c:pt idx="74">
                  <c:v>0.16419792</c:v>
                </c:pt>
                <c:pt idx="75">
                  <c:v>0.16962337</c:v>
                </c:pt>
                <c:pt idx="76">
                  <c:v>0.17723894000000001</c:v>
                </c:pt>
                <c:pt idx="77">
                  <c:v>0.18376112</c:v>
                </c:pt>
                <c:pt idx="78">
                  <c:v>0.18736649</c:v>
                </c:pt>
              </c:numCache>
            </c:numRef>
          </c:val>
          <c:smooth val="0"/>
          <c:extLst>
            <c:ext xmlns:c16="http://schemas.microsoft.com/office/drawing/2014/chart" uri="{C3380CC4-5D6E-409C-BE32-E72D297353CC}">
              <c16:uniqueId val="{00000004-4B72-40C8-9516-66085AF91241}"/>
            </c:ext>
          </c:extLst>
        </c:ser>
        <c:ser>
          <c:idx val="5"/>
          <c:order val="5"/>
          <c:tx>
            <c:strRef>
              <c:f>[1]NLSY79!$G$1</c:f>
              <c:strCache>
                <c:ptCount val="1"/>
                <c:pt idx="0">
                  <c:v>Pot Exp 21-24</c:v>
                </c:pt>
              </c:strCache>
            </c:strRef>
          </c:tx>
          <c:spPr>
            <a:ln w="28575" cap="rnd" cmpd="dbl">
              <a:solidFill>
                <a:schemeClr val="accent6"/>
              </a:solidFill>
              <a:prstDash val="dash"/>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[1]NLSY79!$G$2:$G$80</c:f>
              <c:numCache>
                <c:formatCode>General</c:formatCode>
                <c:ptCount val="79"/>
                <c:pt idx="0">
                  <c:v>-0.26632022999999999</c:v>
                </c:pt>
                <c:pt idx="1">
                  <c:v>-0.26350927000000002</c:v>
                </c:pt>
                <c:pt idx="2">
                  <c:v>-0.25969553000000001</c:v>
                </c:pt>
                <c:pt idx="3">
                  <c:v>-0.25303173000000001</c:v>
                </c:pt>
                <c:pt idx="4">
                  <c:v>-0.24566173999999999</c:v>
                </c:pt>
                <c:pt idx="5">
                  <c:v>-0.23866271999999999</c:v>
                </c:pt>
                <c:pt idx="6">
                  <c:v>-0.23284626</c:v>
                </c:pt>
                <c:pt idx="7">
                  <c:v>-0.22716855999999999</c:v>
                </c:pt>
                <c:pt idx="8">
                  <c:v>-0.22092724</c:v>
                </c:pt>
                <c:pt idx="9">
                  <c:v>-0.21370125000000001</c:v>
                </c:pt>
                <c:pt idx="10">
                  <c:v>-0.20473765999999999</c:v>
                </c:pt>
                <c:pt idx="11">
                  <c:v>-0.19573355000000001</c:v>
                </c:pt>
                <c:pt idx="12">
                  <c:v>-0.18667840999999999</c:v>
                </c:pt>
                <c:pt idx="13">
                  <c:v>-0.17742920000000001</c:v>
                </c:pt>
                <c:pt idx="14">
                  <c:v>-0.16832733</c:v>
                </c:pt>
                <c:pt idx="15">
                  <c:v>-0.15807676000000001</c:v>
                </c:pt>
                <c:pt idx="16">
                  <c:v>-0.14870024000000001</c:v>
                </c:pt>
                <c:pt idx="17">
                  <c:v>-0.14113187999999999</c:v>
                </c:pt>
                <c:pt idx="18">
                  <c:v>-0.13460779</c:v>
                </c:pt>
                <c:pt idx="19">
                  <c:v>-0.12813282000000001</c:v>
                </c:pt>
                <c:pt idx="20">
                  <c:v>-0.11999369</c:v>
                </c:pt>
                <c:pt idx="21">
                  <c:v>-0.11172438</c:v>
                </c:pt>
                <c:pt idx="22">
                  <c:v>-0.1044302</c:v>
                </c:pt>
                <c:pt idx="23">
                  <c:v>-9.7850323000000003E-2</c:v>
                </c:pt>
                <c:pt idx="24">
                  <c:v>-9.2423438999999996E-2</c:v>
                </c:pt>
                <c:pt idx="25">
                  <c:v>-8.8332175999999998E-2</c:v>
                </c:pt>
                <c:pt idx="26">
                  <c:v>-8.4950446999999998E-2</c:v>
                </c:pt>
                <c:pt idx="27">
                  <c:v>-8.1830501999999999E-2</c:v>
                </c:pt>
                <c:pt idx="28">
                  <c:v>-7.8599929999999998E-2</c:v>
                </c:pt>
                <c:pt idx="29">
                  <c:v>-7.4734687999999994E-2</c:v>
                </c:pt>
                <c:pt idx="30">
                  <c:v>-7.0419787999999997E-2</c:v>
                </c:pt>
                <c:pt idx="31">
                  <c:v>-6.4033031000000004E-2</c:v>
                </c:pt>
                <c:pt idx="32">
                  <c:v>-5.6624412999999998E-2</c:v>
                </c:pt>
                <c:pt idx="33">
                  <c:v>-4.8843383999999997E-2</c:v>
                </c:pt>
                <c:pt idx="34">
                  <c:v>-4.1583538000000003E-2</c:v>
                </c:pt>
                <c:pt idx="35">
                  <c:v>-3.5003661999999998E-2</c:v>
                </c:pt>
                <c:pt idx="36">
                  <c:v>-2.7036667E-2</c:v>
                </c:pt>
                <c:pt idx="37">
                  <c:v>-1.8131255999999998E-2</c:v>
                </c:pt>
                <c:pt idx="38">
                  <c:v>-9.7541808999999993E-3</c:v>
                </c:pt>
                <c:pt idx="39">
                  <c:v>0</c:v>
                </c:pt>
                <c:pt idx="40">
                  <c:v>1.0802746E-2</c:v>
                </c:pt>
                <c:pt idx="41">
                  <c:v>2.1635056E-2</c:v>
                </c:pt>
                <c:pt idx="42">
                  <c:v>3.2708645000000001E-2</c:v>
                </c:pt>
                <c:pt idx="43">
                  <c:v>4.2672157000000002E-2</c:v>
                </c:pt>
                <c:pt idx="44">
                  <c:v>5.0571442000000001E-2</c:v>
                </c:pt>
                <c:pt idx="45">
                  <c:v>5.8395386000000001E-2</c:v>
                </c:pt>
                <c:pt idx="46">
                  <c:v>6.4541340000000003E-2</c:v>
                </c:pt>
                <c:pt idx="47">
                  <c:v>7.0273875999999999E-2</c:v>
                </c:pt>
                <c:pt idx="48">
                  <c:v>7.5596809000000001E-2</c:v>
                </c:pt>
                <c:pt idx="49">
                  <c:v>8.1206321999999997E-2</c:v>
                </c:pt>
                <c:pt idx="50">
                  <c:v>8.5931778E-2</c:v>
                </c:pt>
                <c:pt idx="51">
                  <c:v>8.9021683000000004E-2</c:v>
                </c:pt>
                <c:pt idx="52">
                  <c:v>9.2879771999999999E-2</c:v>
                </c:pt>
                <c:pt idx="53">
                  <c:v>9.7073555000000006E-2</c:v>
                </c:pt>
                <c:pt idx="54">
                  <c:v>0.1007309</c:v>
                </c:pt>
                <c:pt idx="55">
                  <c:v>0.10349131</c:v>
                </c:pt>
                <c:pt idx="56">
                  <c:v>0.10595942</c:v>
                </c:pt>
                <c:pt idx="57">
                  <c:v>0.10827065</c:v>
                </c:pt>
                <c:pt idx="58">
                  <c:v>0.11252545999999999</c:v>
                </c:pt>
                <c:pt idx="59">
                  <c:v>0.11704016</c:v>
                </c:pt>
                <c:pt idx="60">
                  <c:v>0.12170315</c:v>
                </c:pt>
                <c:pt idx="61">
                  <c:v>0.12673569000000001</c:v>
                </c:pt>
                <c:pt idx="62">
                  <c:v>0.13237094999999999</c:v>
                </c:pt>
                <c:pt idx="63">
                  <c:v>0.13679123000000001</c:v>
                </c:pt>
                <c:pt idx="64">
                  <c:v>0.14182854</c:v>
                </c:pt>
                <c:pt idx="65">
                  <c:v>0.14895868000000001</c:v>
                </c:pt>
                <c:pt idx="66">
                  <c:v>0.15663289999999999</c:v>
                </c:pt>
                <c:pt idx="67">
                  <c:v>0.16285753</c:v>
                </c:pt>
                <c:pt idx="68">
                  <c:v>0.16829777000000001</c:v>
                </c:pt>
                <c:pt idx="69">
                  <c:v>0.17375803000000001</c:v>
                </c:pt>
                <c:pt idx="70">
                  <c:v>0.1804328</c:v>
                </c:pt>
                <c:pt idx="71">
                  <c:v>0.18832636</c:v>
                </c:pt>
                <c:pt idx="72">
                  <c:v>0.19445467</c:v>
                </c:pt>
                <c:pt idx="73">
                  <c:v>0.19810057</c:v>
                </c:pt>
                <c:pt idx="74">
                  <c:v>0.20095204999999999</c:v>
                </c:pt>
                <c:pt idx="75">
                  <c:v>0.20286751</c:v>
                </c:pt>
                <c:pt idx="76">
                  <c:v>0.20479154999999999</c:v>
                </c:pt>
                <c:pt idx="77">
                  <c:v>0.20832872</c:v>
                </c:pt>
                <c:pt idx="78">
                  <c:v>0.21317768000000001</c:v>
                </c:pt>
              </c:numCache>
            </c:numRef>
          </c:val>
          <c:smooth val="0"/>
          <c:extLst>
            <c:ext xmlns:c16="http://schemas.microsoft.com/office/drawing/2014/chart" uri="{C3380CC4-5D6E-409C-BE32-E72D297353CC}">
              <c16:uniqueId val="{00000005-4B72-40C8-9516-66085AF91241}"/>
            </c:ext>
          </c:extLst>
        </c:ser>
        <c:ser>
          <c:idx val="6"/>
          <c:order val="6"/>
          <c:tx>
            <c:strRef>
              <c:f>[1]NLSY79!$H$1</c:f>
              <c:strCache>
                <c:ptCount val="1"/>
                <c:pt idx="0">
                  <c:v>Pot Exp 25 - 28</c:v>
                </c:pt>
              </c:strCache>
            </c:strRef>
          </c:tx>
          <c:spPr>
            <a:ln w="28575" cap="rnd" cmpd="dbl">
              <a:solidFill>
                <a:schemeClr val="accent1">
                  <a:lumMod val="60000"/>
                </a:schemeClr>
              </a:solidFill>
              <a:prstDash val="sysDash"/>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[1]NLSY79!$H$2:$H$80</c:f>
              <c:numCache>
                <c:formatCode>General</c:formatCode>
                <c:ptCount val="79"/>
                <c:pt idx="0">
                  <c:v>-0.23528099</c:v>
                </c:pt>
                <c:pt idx="1">
                  <c:v>-0.23527670000000001</c:v>
                </c:pt>
                <c:pt idx="2">
                  <c:v>-0.23403167999999999</c:v>
                </c:pt>
                <c:pt idx="3">
                  <c:v>-0.23219919</c:v>
                </c:pt>
                <c:pt idx="4">
                  <c:v>-0.230515</c:v>
                </c:pt>
                <c:pt idx="5">
                  <c:v>-0.23019408999999999</c:v>
                </c:pt>
                <c:pt idx="6">
                  <c:v>-0.22994518</c:v>
                </c:pt>
                <c:pt idx="7">
                  <c:v>-0.23054409000000001</c:v>
                </c:pt>
                <c:pt idx="8">
                  <c:v>-0.22939253000000001</c:v>
                </c:pt>
                <c:pt idx="9">
                  <c:v>-0.22773170000000001</c:v>
                </c:pt>
                <c:pt idx="10">
                  <c:v>-0.22477388000000001</c:v>
                </c:pt>
                <c:pt idx="11">
                  <c:v>-0.22003602999999999</c:v>
                </c:pt>
                <c:pt idx="12">
                  <c:v>-0.21347617999999999</c:v>
                </c:pt>
                <c:pt idx="13">
                  <c:v>-0.20593309000000001</c:v>
                </c:pt>
                <c:pt idx="14">
                  <c:v>-0.19797754000000001</c:v>
                </c:pt>
                <c:pt idx="15">
                  <c:v>-0.18841933999999999</c:v>
                </c:pt>
                <c:pt idx="16">
                  <c:v>-0.17842245000000001</c:v>
                </c:pt>
                <c:pt idx="17">
                  <c:v>-0.16911983</c:v>
                </c:pt>
                <c:pt idx="18">
                  <c:v>-0.16030549999999999</c:v>
                </c:pt>
                <c:pt idx="19">
                  <c:v>-0.15104245999999999</c:v>
                </c:pt>
                <c:pt idx="20">
                  <c:v>-0.14077234</c:v>
                </c:pt>
                <c:pt idx="21">
                  <c:v>-0.12983894000000001</c:v>
                </c:pt>
                <c:pt idx="22">
                  <c:v>-0.12028265</c:v>
                </c:pt>
                <c:pt idx="23">
                  <c:v>-0.11170053000000001</c:v>
                </c:pt>
                <c:pt idx="24">
                  <c:v>-0.10333538</c:v>
                </c:pt>
                <c:pt idx="25">
                  <c:v>-9.6320152000000006E-2</c:v>
                </c:pt>
                <c:pt idx="26">
                  <c:v>-9.0270518999999994E-2</c:v>
                </c:pt>
                <c:pt idx="27">
                  <c:v>-8.4133625000000004E-2</c:v>
                </c:pt>
                <c:pt idx="28">
                  <c:v>-7.7929497E-2</c:v>
                </c:pt>
                <c:pt idx="29">
                  <c:v>-7.1616173000000005E-2</c:v>
                </c:pt>
                <c:pt idx="30">
                  <c:v>-6.7347527000000004E-2</c:v>
                </c:pt>
                <c:pt idx="31">
                  <c:v>-6.2790870999999998E-2</c:v>
                </c:pt>
                <c:pt idx="32">
                  <c:v>-5.7071208999999998E-2</c:v>
                </c:pt>
                <c:pt idx="33">
                  <c:v>-5.0521851E-2</c:v>
                </c:pt>
                <c:pt idx="34">
                  <c:v>-4.4298649000000002E-2</c:v>
                </c:pt>
                <c:pt idx="35">
                  <c:v>-3.7608624E-2</c:v>
                </c:pt>
                <c:pt idx="36">
                  <c:v>-3.0130863000000001E-2</c:v>
                </c:pt>
                <c:pt idx="37">
                  <c:v>-2.0447254000000002E-2</c:v>
                </c:pt>
                <c:pt idx="38">
                  <c:v>-1.095438E-2</c:v>
                </c:pt>
                <c:pt idx="39">
                  <c:v>0</c:v>
                </c:pt>
                <c:pt idx="40">
                  <c:v>1.2461185E-2</c:v>
                </c:pt>
                <c:pt idx="41">
                  <c:v>2.5192737999999999E-2</c:v>
                </c:pt>
                <c:pt idx="42">
                  <c:v>3.8086890999999998E-2</c:v>
                </c:pt>
                <c:pt idx="43">
                  <c:v>5.0467968000000002E-2</c:v>
                </c:pt>
                <c:pt idx="44">
                  <c:v>6.1739922000000003E-2</c:v>
                </c:pt>
                <c:pt idx="45">
                  <c:v>7.4462414000000005E-2</c:v>
                </c:pt>
                <c:pt idx="46">
                  <c:v>8.614397E-2</c:v>
                </c:pt>
                <c:pt idx="47">
                  <c:v>9.6341609999999994E-2</c:v>
                </c:pt>
                <c:pt idx="48">
                  <c:v>0.10636901999999999</c:v>
                </c:pt>
                <c:pt idx="49">
                  <c:v>0.1160264</c:v>
                </c:pt>
                <c:pt idx="50">
                  <c:v>0.12440062</c:v>
                </c:pt>
                <c:pt idx="51">
                  <c:v>0.13190316999999999</c:v>
                </c:pt>
                <c:pt idx="52">
                  <c:v>0.13868332</c:v>
                </c:pt>
                <c:pt idx="53">
                  <c:v>0.14534949999999999</c:v>
                </c:pt>
                <c:pt idx="54">
                  <c:v>0.15094519000000001</c:v>
                </c:pt>
                <c:pt idx="55">
                  <c:v>0.15491437999999999</c:v>
                </c:pt>
                <c:pt idx="56">
                  <c:v>0.15796375000000001</c:v>
                </c:pt>
                <c:pt idx="57">
                  <c:v>0.16012382999999999</c:v>
                </c:pt>
                <c:pt idx="58">
                  <c:v>0.16381978999999999</c:v>
                </c:pt>
                <c:pt idx="59">
                  <c:v>0.16765308000000001</c:v>
                </c:pt>
                <c:pt idx="60">
                  <c:v>0.17096853000000001</c:v>
                </c:pt>
                <c:pt idx="61">
                  <c:v>0.17449522000000001</c:v>
                </c:pt>
                <c:pt idx="62">
                  <c:v>0.17877007</c:v>
                </c:pt>
                <c:pt idx="63">
                  <c:v>0.18184710000000001</c:v>
                </c:pt>
                <c:pt idx="64">
                  <c:v>0.18497324000000001</c:v>
                </c:pt>
                <c:pt idx="65">
                  <c:v>0.18967581</c:v>
                </c:pt>
                <c:pt idx="66">
                  <c:v>0.19442797000000001</c:v>
                </c:pt>
                <c:pt idx="67">
                  <c:v>0.19889545</c:v>
                </c:pt>
                <c:pt idx="68">
                  <c:v>0.20323801</c:v>
                </c:pt>
                <c:pt idx="69">
                  <c:v>0.20711088</c:v>
                </c:pt>
                <c:pt idx="70">
                  <c:v>0.21240616000000001</c:v>
                </c:pt>
                <c:pt idx="71">
                  <c:v>0.21991825000000001</c:v>
                </c:pt>
                <c:pt idx="72">
                  <c:v>0.22727203000000001</c:v>
                </c:pt>
                <c:pt idx="73">
                  <c:v>0.23102950999999999</c:v>
                </c:pt>
                <c:pt idx="74">
                  <c:v>0.23462152</c:v>
                </c:pt>
                <c:pt idx="75">
                  <c:v>0.23751544999999999</c:v>
                </c:pt>
                <c:pt idx="76">
                  <c:v>0.24066066999999999</c:v>
                </c:pt>
                <c:pt idx="77">
                  <c:v>0.24413967</c:v>
                </c:pt>
                <c:pt idx="78">
                  <c:v>0.25186396</c:v>
                </c:pt>
              </c:numCache>
            </c:numRef>
          </c:val>
          <c:smooth val="0"/>
          <c:extLst>
            <c:ext xmlns:c16="http://schemas.microsoft.com/office/drawing/2014/chart" uri="{C3380CC4-5D6E-409C-BE32-E72D297353CC}">
              <c16:uniqueId val="{00000006-4B72-40C8-9516-66085AF91241}"/>
            </c:ext>
          </c:extLst>
        </c:ser>
        <c:ser>
          <c:idx val="7"/>
          <c:order val="7"/>
          <c:tx>
            <c:strRef>
              <c:f>[1]NLSY79!$I$1</c:f>
              <c:strCache>
                <c:ptCount val="1"/>
                <c:pt idx="0">
                  <c:v>Pot Exp 29 - 32</c:v>
                </c:pt>
              </c:strCache>
            </c:strRef>
          </c:tx>
          <c:spPr>
            <a:ln w="28575" cap="rnd" cmpd="dbl">
              <a:solidFill>
                <a:schemeClr val="accent2">
                  <a:lumMod val="60000"/>
                </a:schemeClr>
              </a:solidFill>
              <a:prstDash val="dashDot"/>
              <a:round/>
            </a:ln>
            <a:effectLst/>
          </c:spPr>
          <c:marker>
            <c:symbol val="none"/>
          </c:marker>
          <c:cat>
            <c:numRef>
              <c:f>'Figure 2 Panel 3'!$A$2:$A$80</c:f>
              <c:numCache>
                <c:formatCode>0.00</c:formatCode>
                <c:ptCount val="79"/>
                <c:pt idx="0">
                  <c:v>-1.95</c:v>
                </c:pt>
                <c:pt idx="1">
                  <c:v>-1.9</c:v>
                </c:pt>
                <c:pt idx="2">
                  <c:v>-1.85</c:v>
                </c:pt>
                <c:pt idx="3">
                  <c:v>-1.8</c:v>
                </c:pt>
                <c:pt idx="4">
                  <c:v>-1.75</c:v>
                </c:pt>
                <c:pt idx="5">
                  <c:v>-1.7</c:v>
                </c:pt>
                <c:pt idx="6">
                  <c:v>-1.65</c:v>
                </c:pt>
                <c:pt idx="7">
                  <c:v>-1.6</c:v>
                </c:pt>
                <c:pt idx="8">
                  <c:v>-1.55</c:v>
                </c:pt>
                <c:pt idx="9">
                  <c:v>-1.5</c:v>
                </c:pt>
                <c:pt idx="10">
                  <c:v>-1.45</c:v>
                </c:pt>
                <c:pt idx="11">
                  <c:v>-1.4</c:v>
                </c:pt>
                <c:pt idx="12">
                  <c:v>-1.35</c:v>
                </c:pt>
                <c:pt idx="13">
                  <c:v>-1.3</c:v>
                </c:pt>
                <c:pt idx="14">
                  <c:v>-1.25</c:v>
                </c:pt>
                <c:pt idx="15">
                  <c:v>-1.2</c:v>
                </c:pt>
                <c:pt idx="16">
                  <c:v>-1.1499999999999999</c:v>
                </c:pt>
                <c:pt idx="17">
                  <c:v>-1.1000000000000001</c:v>
                </c:pt>
                <c:pt idx="18">
                  <c:v>-1.05</c:v>
                </c:pt>
                <c:pt idx="19">
                  <c:v>-1</c:v>
                </c:pt>
                <c:pt idx="20">
                  <c:v>-0.94999999000000002</c:v>
                </c:pt>
                <c:pt idx="21">
                  <c:v>-0.89999998000000003</c:v>
                </c:pt>
                <c:pt idx="22">
                  <c:v>-0.85000001999999997</c:v>
                </c:pt>
                <c:pt idx="23">
                  <c:v>-0.80000000999999998</c:v>
                </c:pt>
                <c:pt idx="24">
                  <c:v>-0.75</c:v>
                </c:pt>
                <c:pt idx="25">
                  <c:v>-0.69999999000000002</c:v>
                </c:pt>
                <c:pt idx="26">
                  <c:v>-0.64999998000000003</c:v>
                </c:pt>
                <c:pt idx="27">
                  <c:v>-0.60000001999999997</c:v>
                </c:pt>
                <c:pt idx="28">
                  <c:v>-0.55000000999999998</c:v>
                </c:pt>
                <c:pt idx="29">
                  <c:v>-0.5</c:v>
                </c:pt>
                <c:pt idx="30">
                  <c:v>-0.44999999000000002</c:v>
                </c:pt>
                <c:pt idx="31">
                  <c:v>-0.40000001000000002</c:v>
                </c:pt>
                <c:pt idx="32">
                  <c:v>-0.34999998999999998</c:v>
                </c:pt>
                <c:pt idx="33">
                  <c:v>-0.30000000999999998</c:v>
                </c:pt>
                <c:pt idx="34">
                  <c:v>-0.25</c:v>
                </c:pt>
                <c:pt idx="35">
                  <c:v>-0.2</c:v>
                </c:pt>
                <c:pt idx="36">
                  <c:v>-0.15000000999999999</c:v>
                </c:pt>
                <c:pt idx="37">
                  <c:v>-0.1</c:v>
                </c:pt>
                <c:pt idx="38">
                  <c:v>-5.0000001000000002E-2</c:v>
                </c:pt>
                <c:pt idx="39">
                  <c:v>2.2204459999999999E-16</c:v>
                </c:pt>
                <c:pt idx="40">
                  <c:v>5.0000001000000002E-2</c:v>
                </c:pt>
                <c:pt idx="41">
                  <c:v>0.1</c:v>
                </c:pt>
                <c:pt idx="42">
                  <c:v>0.15000000999999999</c:v>
                </c:pt>
                <c:pt idx="43">
                  <c:v>0.2</c:v>
                </c:pt>
                <c:pt idx="44">
                  <c:v>0.25</c:v>
                </c:pt>
                <c:pt idx="45">
                  <c:v>0.30000000999999998</c:v>
                </c:pt>
                <c:pt idx="46">
                  <c:v>0.34999998999999998</c:v>
                </c:pt>
                <c:pt idx="47">
                  <c:v>0.40000001000000002</c:v>
                </c:pt>
                <c:pt idx="48">
                  <c:v>0.44999999000000002</c:v>
                </c:pt>
                <c:pt idx="49">
                  <c:v>0.5</c:v>
                </c:pt>
                <c:pt idx="50">
                  <c:v>0.55000000999999998</c:v>
                </c:pt>
                <c:pt idx="51">
                  <c:v>0.60000001999999997</c:v>
                </c:pt>
                <c:pt idx="52">
                  <c:v>0.64999998000000003</c:v>
                </c:pt>
                <c:pt idx="53">
                  <c:v>0.69999999000000002</c:v>
                </c:pt>
                <c:pt idx="54">
                  <c:v>0.75</c:v>
                </c:pt>
                <c:pt idx="55">
                  <c:v>0.80000000999999998</c:v>
                </c:pt>
                <c:pt idx="56">
                  <c:v>0.85000001999999997</c:v>
                </c:pt>
                <c:pt idx="57">
                  <c:v>0.89999998000000003</c:v>
                </c:pt>
                <c:pt idx="58">
                  <c:v>0.94999999000000002</c:v>
                </c:pt>
                <c:pt idx="59">
                  <c:v>1</c:v>
                </c:pt>
                <c:pt idx="60">
                  <c:v>1.05</c:v>
                </c:pt>
                <c:pt idx="61">
                  <c:v>1.1000000000000001</c:v>
                </c:pt>
                <c:pt idx="62">
                  <c:v>1.1499999999999999</c:v>
                </c:pt>
                <c:pt idx="63">
                  <c:v>1.2</c:v>
                </c:pt>
                <c:pt idx="64">
                  <c:v>1.25</c:v>
                </c:pt>
                <c:pt idx="65">
                  <c:v>1.3</c:v>
                </c:pt>
                <c:pt idx="66">
                  <c:v>1.35</c:v>
                </c:pt>
                <c:pt idx="67">
                  <c:v>1.4</c:v>
                </c:pt>
                <c:pt idx="68">
                  <c:v>1.45</c:v>
                </c:pt>
                <c:pt idx="69">
                  <c:v>1.5</c:v>
                </c:pt>
                <c:pt idx="70">
                  <c:v>1.55</c:v>
                </c:pt>
                <c:pt idx="71">
                  <c:v>1.6</c:v>
                </c:pt>
                <c:pt idx="72">
                  <c:v>1.65</c:v>
                </c:pt>
                <c:pt idx="73">
                  <c:v>1.7</c:v>
                </c:pt>
                <c:pt idx="74">
                  <c:v>1.75</c:v>
                </c:pt>
                <c:pt idx="75">
                  <c:v>1.8</c:v>
                </c:pt>
                <c:pt idx="76">
                  <c:v>1.85</c:v>
                </c:pt>
                <c:pt idx="77">
                  <c:v>1.9</c:v>
                </c:pt>
                <c:pt idx="78">
                  <c:v>1.95</c:v>
                </c:pt>
              </c:numCache>
            </c:numRef>
          </c:cat>
          <c:val>
            <c:numRef>
              <c:f>[1]NLSY79!$I$2:$I$80</c:f>
              <c:numCache>
                <c:formatCode>General</c:formatCode>
                <c:ptCount val="79"/>
                <c:pt idx="0">
                  <c:v>-0.25540972000000001</c:v>
                </c:pt>
                <c:pt idx="1">
                  <c:v>-0.25445461000000003</c:v>
                </c:pt>
                <c:pt idx="2">
                  <c:v>-0.25299692000000001</c:v>
                </c:pt>
                <c:pt idx="3">
                  <c:v>-0.25175667000000002</c:v>
                </c:pt>
                <c:pt idx="4">
                  <c:v>-0.24959469000000001</c:v>
                </c:pt>
                <c:pt idx="5">
                  <c:v>-0.24703741000000001</c:v>
                </c:pt>
                <c:pt idx="6">
                  <c:v>-0.24471712000000001</c:v>
                </c:pt>
                <c:pt idx="7">
                  <c:v>-0.24251223</c:v>
                </c:pt>
                <c:pt idx="8">
                  <c:v>-0.2394743</c:v>
                </c:pt>
                <c:pt idx="9">
                  <c:v>-0.23580933000000001</c:v>
                </c:pt>
                <c:pt idx="10">
                  <c:v>-0.23165559999999999</c:v>
                </c:pt>
                <c:pt idx="11">
                  <c:v>-0.22695208</c:v>
                </c:pt>
                <c:pt idx="12">
                  <c:v>-0.22141314000000001</c:v>
                </c:pt>
                <c:pt idx="13">
                  <c:v>-0.21633243999999999</c:v>
                </c:pt>
                <c:pt idx="14">
                  <c:v>-0.21141051999999999</c:v>
                </c:pt>
                <c:pt idx="15">
                  <c:v>-0.20609617</c:v>
                </c:pt>
                <c:pt idx="16">
                  <c:v>-0.20014000000000001</c:v>
                </c:pt>
                <c:pt idx="17">
                  <c:v>-0.19416285</c:v>
                </c:pt>
                <c:pt idx="18">
                  <c:v>-0.18848896000000001</c:v>
                </c:pt>
                <c:pt idx="19">
                  <c:v>-0.18307877</c:v>
                </c:pt>
                <c:pt idx="20">
                  <c:v>-0.17687082000000001</c:v>
                </c:pt>
                <c:pt idx="21">
                  <c:v>-0.16997814</c:v>
                </c:pt>
                <c:pt idx="22">
                  <c:v>-0.16234921999999999</c:v>
                </c:pt>
                <c:pt idx="23">
                  <c:v>-0.15390635</c:v>
                </c:pt>
                <c:pt idx="24">
                  <c:v>-0.14458370000000001</c:v>
                </c:pt>
                <c:pt idx="25">
                  <c:v>-0.13493967000000001</c:v>
                </c:pt>
                <c:pt idx="26">
                  <c:v>-0.12557936</c:v>
                </c:pt>
                <c:pt idx="27">
                  <c:v>-0.11595583</c:v>
                </c:pt>
                <c:pt idx="28">
                  <c:v>-0.10581875</c:v>
                </c:pt>
                <c:pt idx="29">
                  <c:v>-9.5642089999999999E-2</c:v>
                </c:pt>
                <c:pt idx="30">
                  <c:v>-8.5824966000000003E-2</c:v>
                </c:pt>
                <c:pt idx="31">
                  <c:v>-7.6614379999999996E-2</c:v>
                </c:pt>
                <c:pt idx="32">
                  <c:v>-6.7672253000000002E-2</c:v>
                </c:pt>
                <c:pt idx="33">
                  <c:v>-5.9022427000000002E-2</c:v>
                </c:pt>
                <c:pt idx="34">
                  <c:v>-5.0056933999999997E-2</c:v>
                </c:pt>
                <c:pt idx="35">
                  <c:v>-4.0010452000000002E-2</c:v>
                </c:pt>
                <c:pt idx="36">
                  <c:v>-2.9685497000000002E-2</c:v>
                </c:pt>
                <c:pt idx="37">
                  <c:v>-1.9703865000000001E-2</c:v>
                </c:pt>
                <c:pt idx="38">
                  <c:v>-9.7680092000000003E-3</c:v>
                </c:pt>
                <c:pt idx="39">
                  <c:v>0</c:v>
                </c:pt>
                <c:pt idx="40">
                  <c:v>9.8853111000000004E-3</c:v>
                </c:pt>
                <c:pt idx="41">
                  <c:v>1.9349575000000001E-2</c:v>
                </c:pt>
                <c:pt idx="42">
                  <c:v>2.9026985000000002E-2</c:v>
                </c:pt>
                <c:pt idx="43">
                  <c:v>3.8494109999999998E-2</c:v>
                </c:pt>
                <c:pt idx="44">
                  <c:v>4.6652316999999999E-2</c:v>
                </c:pt>
                <c:pt idx="45">
                  <c:v>5.4464816999999999E-2</c:v>
                </c:pt>
                <c:pt idx="46">
                  <c:v>6.1361789999999999E-2</c:v>
                </c:pt>
                <c:pt idx="47">
                  <c:v>6.8017006000000005E-2</c:v>
                </c:pt>
                <c:pt idx="48">
                  <c:v>7.3955536000000002E-2</c:v>
                </c:pt>
                <c:pt idx="49">
                  <c:v>7.9545498000000006E-2</c:v>
                </c:pt>
                <c:pt idx="50">
                  <c:v>8.4641933000000003E-2</c:v>
                </c:pt>
                <c:pt idx="51">
                  <c:v>8.9407444000000003E-2</c:v>
                </c:pt>
                <c:pt idx="52">
                  <c:v>9.4755172999999998E-2</c:v>
                </c:pt>
                <c:pt idx="53">
                  <c:v>0.10043478</c:v>
                </c:pt>
                <c:pt idx="54">
                  <c:v>0.10596418000000001</c:v>
                </c:pt>
                <c:pt idx="55">
                  <c:v>0.1111021</c:v>
                </c:pt>
                <c:pt idx="56">
                  <c:v>0.11517668</c:v>
                </c:pt>
                <c:pt idx="57">
                  <c:v>0.11863947</c:v>
                </c:pt>
                <c:pt idx="58">
                  <c:v>0.12223625</c:v>
                </c:pt>
                <c:pt idx="59">
                  <c:v>0.12588738999999999</c:v>
                </c:pt>
                <c:pt idx="60">
                  <c:v>0.12924051</c:v>
                </c:pt>
                <c:pt idx="61">
                  <c:v>0.13259410999999999</c:v>
                </c:pt>
                <c:pt idx="62">
                  <c:v>0.13634252999999999</c:v>
                </c:pt>
                <c:pt idx="63">
                  <c:v>0.13922166999999999</c:v>
                </c:pt>
                <c:pt idx="64">
                  <c:v>0.14077472999999999</c:v>
                </c:pt>
                <c:pt idx="65">
                  <c:v>0.14261246</c:v>
                </c:pt>
                <c:pt idx="66">
                  <c:v>0.14433431999999999</c:v>
                </c:pt>
                <c:pt idx="67">
                  <c:v>0.14621687</c:v>
                </c:pt>
                <c:pt idx="68">
                  <c:v>0.14811039000000001</c:v>
                </c:pt>
                <c:pt idx="69">
                  <c:v>0.15006495</c:v>
                </c:pt>
                <c:pt idx="70">
                  <c:v>0.15260267</c:v>
                </c:pt>
                <c:pt idx="71">
                  <c:v>0.15566348999999999</c:v>
                </c:pt>
                <c:pt idx="72">
                  <c:v>0.15959166999999999</c:v>
                </c:pt>
                <c:pt idx="73">
                  <c:v>0.16319322999999999</c:v>
                </c:pt>
                <c:pt idx="74">
                  <c:v>0.16553688</c:v>
                </c:pt>
                <c:pt idx="75">
                  <c:v>0.16793299</c:v>
                </c:pt>
                <c:pt idx="76">
                  <c:v>0.1702013</c:v>
                </c:pt>
                <c:pt idx="77">
                  <c:v>0.17415713999999999</c:v>
                </c:pt>
                <c:pt idx="78">
                  <c:v>0.17876386999999999</c:v>
                </c:pt>
              </c:numCache>
            </c:numRef>
          </c:val>
          <c:smooth val="0"/>
          <c:extLst>
            <c:ext xmlns:c16="http://schemas.microsoft.com/office/drawing/2014/chart" uri="{C3380CC4-5D6E-409C-BE32-E72D297353CC}">
              <c16:uniqueId val="{00000007-4B72-40C8-9516-66085AF91241}"/>
            </c:ext>
          </c:extLst>
        </c:ser>
        <c:dLbls>
          <c:showLegendKey val="0"/>
          <c:showVal val="0"/>
          <c:showCatName val="0"/>
          <c:showSerName val="0"/>
          <c:showPercent val="0"/>
          <c:showBubbleSize val="0"/>
        </c:dLbls>
        <c:smooth val="0"/>
        <c:axId val="874577999"/>
        <c:axId val="864379615"/>
      </c:lineChart>
      <c:catAx>
        <c:axId val="8745779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4379615"/>
        <c:crosses val="autoZero"/>
        <c:auto val="1"/>
        <c:lblAlgn val="ctr"/>
        <c:lblOffset val="100"/>
        <c:noMultiLvlLbl val="0"/>
      </c:catAx>
      <c:valAx>
        <c:axId val="864379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77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a:t>
            </a:r>
            <a:r>
              <a:rPr lang="en-US" baseline="0"/>
              <a:t> 1: NLSY 97 Wage Return Less than 16 Years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Pot Exp 1-4</c:v>
          </c:tx>
          <c:spPr>
            <a:ln w="28575" cap="rnd">
              <a:solidFill>
                <a:schemeClr val="accent1"/>
              </a:solidFill>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3'!$B$2:$B$80</c:f>
              <c:numCache>
                <c:formatCode>General</c:formatCode>
                <c:ptCount val="79"/>
                <c:pt idx="0">
                  <c:v>-7.4411999999999992E-2</c:v>
                </c:pt>
                <c:pt idx="1">
                  <c:v>-7.0338000000000012E-2</c:v>
                </c:pt>
                <c:pt idx="2">
                  <c:v>-6.6377999999999993E-2</c:v>
                </c:pt>
                <c:pt idx="3">
                  <c:v>-6.253199999999999E-2</c:v>
                </c:pt>
                <c:pt idx="4">
                  <c:v>-5.8799999999999984E-2</c:v>
                </c:pt>
                <c:pt idx="5">
                  <c:v>-5.5181999999999981E-2</c:v>
                </c:pt>
                <c:pt idx="6">
                  <c:v>-5.1677999999999974E-2</c:v>
                </c:pt>
                <c:pt idx="7">
                  <c:v>-4.8287999999999977E-2</c:v>
                </c:pt>
                <c:pt idx="8">
                  <c:v>-4.5011999999999983E-2</c:v>
                </c:pt>
                <c:pt idx="9">
                  <c:v>-4.1849999999999971E-2</c:v>
                </c:pt>
                <c:pt idx="10">
                  <c:v>-3.8801999999999975E-2</c:v>
                </c:pt>
                <c:pt idx="11">
                  <c:v>-3.5867999999999969E-2</c:v>
                </c:pt>
                <c:pt idx="12">
                  <c:v>-3.3047999999999966E-2</c:v>
                </c:pt>
                <c:pt idx="13">
                  <c:v>-3.0341999999999966E-2</c:v>
                </c:pt>
                <c:pt idx="14">
                  <c:v>-2.7749999999999966E-2</c:v>
                </c:pt>
                <c:pt idx="15">
                  <c:v>-2.5271999999999968E-2</c:v>
                </c:pt>
                <c:pt idx="16">
                  <c:v>-2.2907999999999967E-2</c:v>
                </c:pt>
                <c:pt idx="17">
                  <c:v>-2.0657999999999965E-2</c:v>
                </c:pt>
                <c:pt idx="18">
                  <c:v>-1.8521999999999966E-2</c:v>
                </c:pt>
                <c:pt idx="19">
                  <c:v>-1.6499999999999966E-2</c:v>
                </c:pt>
                <c:pt idx="20">
                  <c:v>-1.4591999999999966E-2</c:v>
                </c:pt>
                <c:pt idx="21">
                  <c:v>-1.2797999999999966E-2</c:v>
                </c:pt>
                <c:pt idx="22">
                  <c:v>-1.1117999999999966E-2</c:v>
                </c:pt>
                <c:pt idx="23">
                  <c:v>-9.5519999999999702E-3</c:v>
                </c:pt>
                <c:pt idx="24">
                  <c:v>-8.0999999999999701E-3</c:v>
                </c:pt>
                <c:pt idx="25">
                  <c:v>-6.7619999999999703E-3</c:v>
                </c:pt>
                <c:pt idx="26">
                  <c:v>-5.5379999999999718E-3</c:v>
                </c:pt>
                <c:pt idx="27">
                  <c:v>-4.4279999999999736E-3</c:v>
                </c:pt>
                <c:pt idx="28">
                  <c:v>-3.4319999999999763E-3</c:v>
                </c:pt>
                <c:pt idx="29">
                  <c:v>-2.5499999999999789E-3</c:v>
                </c:pt>
                <c:pt idx="30">
                  <c:v>-1.7819999999999815E-3</c:v>
                </c:pt>
                <c:pt idx="31">
                  <c:v>-1.1279999999999849E-3</c:v>
                </c:pt>
                <c:pt idx="32">
                  <c:v>-5.8799999999998784E-4</c:v>
                </c:pt>
                <c:pt idx="33">
                  <c:v>-1.6199999999999093E-4</c:v>
                </c:pt>
                <c:pt idx="34">
                  <c:v>1.5000000000000625E-4</c:v>
                </c:pt>
                <c:pt idx="35">
                  <c:v>3.4800000000000347E-4</c:v>
                </c:pt>
                <c:pt idx="36">
                  <c:v>4.3200000000000063E-4</c:v>
                </c:pt>
                <c:pt idx="37">
                  <c:v>4.0199999999999795E-4</c:v>
                </c:pt>
                <c:pt idx="38">
                  <c:v>2.5799999999999516E-4</c:v>
                </c:pt>
                <c:pt idx="39">
                  <c:v>0</c:v>
                </c:pt>
                <c:pt idx="40">
                  <c:v>-3.7200000000000004E-4</c:v>
                </c:pt>
                <c:pt idx="41">
                  <c:v>-8.5800000000000004E-4</c:v>
                </c:pt>
                <c:pt idx="42">
                  <c:v>-1.4580000000000001E-3</c:v>
                </c:pt>
                <c:pt idx="43">
                  <c:v>-2.1720000000000003E-3</c:v>
                </c:pt>
                <c:pt idx="44">
                  <c:v>-3.0000000000000001E-3</c:v>
                </c:pt>
                <c:pt idx="45">
                  <c:v>-3.9420000000000002E-3</c:v>
                </c:pt>
                <c:pt idx="46">
                  <c:v>-4.9979999999999998E-3</c:v>
                </c:pt>
                <c:pt idx="47">
                  <c:v>-6.1679999999999999E-3</c:v>
                </c:pt>
                <c:pt idx="48">
                  <c:v>-7.4519999999999994E-3</c:v>
                </c:pt>
                <c:pt idx="49">
                  <c:v>-8.8499999999999985E-3</c:v>
                </c:pt>
                <c:pt idx="50">
                  <c:v>-1.0361999999999998E-2</c:v>
                </c:pt>
                <c:pt idx="51">
                  <c:v>-1.1988E-2</c:v>
                </c:pt>
                <c:pt idx="52">
                  <c:v>-1.3728000000000001E-2</c:v>
                </c:pt>
                <c:pt idx="53">
                  <c:v>-1.5582000000000004E-2</c:v>
                </c:pt>
                <c:pt idx="54">
                  <c:v>-1.7550000000000007E-2</c:v>
                </c:pt>
                <c:pt idx="55">
                  <c:v>-1.9632000000000007E-2</c:v>
                </c:pt>
                <c:pt idx="56">
                  <c:v>-2.1828000000000011E-2</c:v>
                </c:pt>
                <c:pt idx="57">
                  <c:v>-2.413800000000001E-2</c:v>
                </c:pt>
                <c:pt idx="58">
                  <c:v>-2.6562000000000013E-2</c:v>
                </c:pt>
                <c:pt idx="59">
                  <c:v>-2.9100000000000015E-2</c:v>
                </c:pt>
                <c:pt idx="60">
                  <c:v>-3.1752000000000016E-2</c:v>
                </c:pt>
                <c:pt idx="61">
                  <c:v>-3.4518000000000021E-2</c:v>
                </c:pt>
                <c:pt idx="62">
                  <c:v>-3.7398000000000022E-2</c:v>
                </c:pt>
                <c:pt idx="63">
                  <c:v>-4.0392000000000032E-2</c:v>
                </c:pt>
                <c:pt idx="64">
                  <c:v>-4.3500000000000025E-2</c:v>
                </c:pt>
                <c:pt idx="65">
                  <c:v>-4.6722000000000034E-2</c:v>
                </c:pt>
                <c:pt idx="66">
                  <c:v>-5.005800000000004E-2</c:v>
                </c:pt>
                <c:pt idx="67">
                  <c:v>-5.3508000000000035E-2</c:v>
                </c:pt>
                <c:pt idx="68">
                  <c:v>-5.7072000000000046E-2</c:v>
                </c:pt>
                <c:pt idx="69">
                  <c:v>-6.075000000000004E-2</c:v>
                </c:pt>
                <c:pt idx="70">
                  <c:v>-6.4542000000000058E-2</c:v>
                </c:pt>
                <c:pt idx="71">
                  <c:v>-6.8448000000000064E-2</c:v>
                </c:pt>
                <c:pt idx="72">
                  <c:v>-7.2468000000000074E-2</c:v>
                </c:pt>
                <c:pt idx="73">
                  <c:v>-7.6602000000000073E-2</c:v>
                </c:pt>
                <c:pt idx="74">
                  <c:v>-8.0850000000000075E-2</c:v>
                </c:pt>
                <c:pt idx="75">
                  <c:v>-8.5212000000000079E-2</c:v>
                </c:pt>
                <c:pt idx="76">
                  <c:v>-8.9688000000000073E-2</c:v>
                </c:pt>
                <c:pt idx="77">
                  <c:v>-9.4278000000000098E-2</c:v>
                </c:pt>
                <c:pt idx="78">
                  <c:v>-9.8982000000000098E-2</c:v>
                </c:pt>
              </c:numCache>
            </c:numRef>
          </c:val>
          <c:smooth val="0"/>
          <c:extLst>
            <c:ext xmlns:c16="http://schemas.microsoft.com/office/drawing/2014/chart" uri="{C3380CC4-5D6E-409C-BE32-E72D297353CC}">
              <c16:uniqueId val="{00000000-9BEA-4265-929A-108372726B49}"/>
            </c:ext>
          </c:extLst>
        </c:ser>
        <c:ser>
          <c:idx val="1"/>
          <c:order val="1"/>
          <c:tx>
            <c:v>Pot Exp 5-8</c:v>
          </c:tx>
          <c:spPr>
            <a:ln w="28575" cap="rnd">
              <a:solidFill>
                <a:schemeClr val="accent2"/>
              </a:solidFill>
              <a:prstDash val="dash"/>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3'!$C$2:$C$80</c:f>
              <c:numCache>
                <c:formatCode>General</c:formatCode>
                <c:ptCount val="79"/>
                <c:pt idx="0">
                  <c:v>-4.7794500000000004E-2</c:v>
                </c:pt>
                <c:pt idx="1">
                  <c:v>-4.5106E-2</c:v>
                </c:pt>
                <c:pt idx="2">
                  <c:v>-4.2494499999999991E-2</c:v>
                </c:pt>
                <c:pt idx="3">
                  <c:v>-3.9959999999999989E-2</c:v>
                </c:pt>
                <c:pt idx="4">
                  <c:v>-3.7502499999999994E-2</c:v>
                </c:pt>
                <c:pt idx="5">
                  <c:v>-3.5121999999999994E-2</c:v>
                </c:pt>
                <c:pt idx="6">
                  <c:v>-3.2818499999999987E-2</c:v>
                </c:pt>
                <c:pt idx="7">
                  <c:v>-3.059199999999998E-2</c:v>
                </c:pt>
                <c:pt idx="8">
                  <c:v>-2.8442499999999985E-2</c:v>
                </c:pt>
                <c:pt idx="9">
                  <c:v>-2.6369999999999984E-2</c:v>
                </c:pt>
                <c:pt idx="10">
                  <c:v>-2.4374499999999986E-2</c:v>
                </c:pt>
                <c:pt idx="11">
                  <c:v>-2.2455999999999983E-2</c:v>
                </c:pt>
                <c:pt idx="12">
                  <c:v>-2.061449999999998E-2</c:v>
                </c:pt>
                <c:pt idx="13">
                  <c:v>-1.8849999999999978E-2</c:v>
                </c:pt>
                <c:pt idx="14">
                  <c:v>-1.7162499999999976E-2</c:v>
                </c:pt>
                <c:pt idx="15">
                  <c:v>-1.5551999999999983E-2</c:v>
                </c:pt>
                <c:pt idx="16">
                  <c:v>-1.4018499999999979E-2</c:v>
                </c:pt>
                <c:pt idx="17">
                  <c:v>-1.2561999999999979E-2</c:v>
                </c:pt>
                <c:pt idx="18">
                  <c:v>-1.1182499999999977E-2</c:v>
                </c:pt>
                <c:pt idx="19">
                  <c:v>-9.8799999999999791E-3</c:v>
                </c:pt>
                <c:pt idx="20">
                  <c:v>-8.6544999999999782E-3</c:v>
                </c:pt>
                <c:pt idx="21">
                  <c:v>-7.5059999999999806E-3</c:v>
                </c:pt>
                <c:pt idx="22">
                  <c:v>-6.4344999999999793E-3</c:v>
                </c:pt>
                <c:pt idx="23">
                  <c:v>-5.4399999999999804E-3</c:v>
                </c:pt>
                <c:pt idx="24">
                  <c:v>-4.5224999999999805E-3</c:v>
                </c:pt>
                <c:pt idx="25">
                  <c:v>-3.6819999999999822E-3</c:v>
                </c:pt>
                <c:pt idx="26">
                  <c:v>-2.9184999999999827E-3</c:v>
                </c:pt>
                <c:pt idx="27">
                  <c:v>-2.231999999999984E-3</c:v>
                </c:pt>
                <c:pt idx="28">
                  <c:v>-1.6224999999999859E-3</c:v>
                </c:pt>
                <c:pt idx="29">
                  <c:v>-1.0899999999999877E-3</c:v>
                </c:pt>
                <c:pt idx="30">
                  <c:v>-6.3449999999998967E-4</c:v>
                </c:pt>
                <c:pt idx="31">
                  <c:v>-2.5599999999999191E-4</c:v>
                </c:pt>
                <c:pt idx="32">
                  <c:v>4.5500000000006473E-5</c:v>
                </c:pt>
                <c:pt idx="33">
                  <c:v>2.7000000000000461E-4</c:v>
                </c:pt>
                <c:pt idx="34">
                  <c:v>4.1750000000000261E-4</c:v>
                </c:pt>
                <c:pt idx="35">
                  <c:v>4.8800000000000069E-4</c:v>
                </c:pt>
                <c:pt idx="36">
                  <c:v>4.8149999999999886E-4</c:v>
                </c:pt>
                <c:pt idx="37">
                  <c:v>3.979999999999971E-4</c:v>
                </c:pt>
                <c:pt idx="38">
                  <c:v>2.3749999999999517E-4</c:v>
                </c:pt>
                <c:pt idx="39">
                  <c:v>0</c:v>
                </c:pt>
                <c:pt idx="40">
                  <c:v>-3.145E-4</c:v>
                </c:pt>
                <c:pt idx="41">
                  <c:v>-7.0600000000000003E-4</c:v>
                </c:pt>
                <c:pt idx="42">
                  <c:v>-1.1745000000000002E-3</c:v>
                </c:pt>
                <c:pt idx="43">
                  <c:v>-1.7200000000000002E-3</c:v>
                </c:pt>
                <c:pt idx="44">
                  <c:v>-2.3425E-3</c:v>
                </c:pt>
                <c:pt idx="45">
                  <c:v>-3.042E-3</c:v>
                </c:pt>
                <c:pt idx="46">
                  <c:v>-3.8184999999999994E-3</c:v>
                </c:pt>
                <c:pt idx="47">
                  <c:v>-4.6719999999999991E-3</c:v>
                </c:pt>
                <c:pt idx="48">
                  <c:v>-5.602499999999999E-3</c:v>
                </c:pt>
                <c:pt idx="49">
                  <c:v>-6.6099999999999987E-3</c:v>
                </c:pt>
                <c:pt idx="50">
                  <c:v>-7.6944999999999991E-3</c:v>
                </c:pt>
                <c:pt idx="51">
                  <c:v>-8.8559999999999993E-3</c:v>
                </c:pt>
                <c:pt idx="52">
                  <c:v>-1.0094500000000001E-2</c:v>
                </c:pt>
                <c:pt idx="53">
                  <c:v>-1.1410000000000002E-2</c:v>
                </c:pt>
                <c:pt idx="54">
                  <c:v>-1.2802500000000005E-2</c:v>
                </c:pt>
                <c:pt idx="55">
                  <c:v>-1.4272000000000003E-2</c:v>
                </c:pt>
                <c:pt idx="56">
                  <c:v>-1.5818500000000006E-2</c:v>
                </c:pt>
                <c:pt idx="57">
                  <c:v>-1.7442000000000006E-2</c:v>
                </c:pt>
                <c:pt idx="58">
                  <c:v>-1.914250000000001E-2</c:v>
                </c:pt>
                <c:pt idx="59">
                  <c:v>-2.0920000000000008E-2</c:v>
                </c:pt>
                <c:pt idx="60">
                  <c:v>-2.277450000000001E-2</c:v>
                </c:pt>
                <c:pt idx="61">
                  <c:v>-2.4706000000000013E-2</c:v>
                </c:pt>
                <c:pt idx="62">
                  <c:v>-2.6714500000000016E-2</c:v>
                </c:pt>
                <c:pt idx="63">
                  <c:v>-2.880000000000002E-2</c:v>
                </c:pt>
                <c:pt idx="64">
                  <c:v>-3.0962500000000021E-2</c:v>
                </c:pt>
                <c:pt idx="65">
                  <c:v>-3.3202000000000023E-2</c:v>
                </c:pt>
                <c:pt idx="66">
                  <c:v>-3.5518500000000022E-2</c:v>
                </c:pt>
                <c:pt idx="67">
                  <c:v>-3.7912000000000029E-2</c:v>
                </c:pt>
                <c:pt idx="68">
                  <c:v>-4.0382500000000036E-2</c:v>
                </c:pt>
                <c:pt idx="69">
                  <c:v>-4.2930000000000031E-2</c:v>
                </c:pt>
                <c:pt idx="70">
                  <c:v>-4.5554500000000032E-2</c:v>
                </c:pt>
                <c:pt idx="71">
                  <c:v>-4.8256000000000035E-2</c:v>
                </c:pt>
                <c:pt idx="72">
                  <c:v>-5.1034500000000052E-2</c:v>
                </c:pt>
                <c:pt idx="73">
                  <c:v>-5.3890000000000049E-2</c:v>
                </c:pt>
                <c:pt idx="74">
                  <c:v>-5.6822500000000054E-2</c:v>
                </c:pt>
                <c:pt idx="75">
                  <c:v>-5.9832000000000052E-2</c:v>
                </c:pt>
                <c:pt idx="76">
                  <c:v>-6.2918500000000058E-2</c:v>
                </c:pt>
                <c:pt idx="77">
                  <c:v>-6.6082000000000057E-2</c:v>
                </c:pt>
                <c:pt idx="78">
                  <c:v>-6.9322500000000079E-2</c:v>
                </c:pt>
              </c:numCache>
            </c:numRef>
          </c:val>
          <c:smooth val="0"/>
          <c:extLst>
            <c:ext xmlns:c16="http://schemas.microsoft.com/office/drawing/2014/chart" uri="{C3380CC4-5D6E-409C-BE32-E72D297353CC}">
              <c16:uniqueId val="{00000001-9BEA-4265-929A-108372726B49}"/>
            </c:ext>
          </c:extLst>
        </c:ser>
        <c:ser>
          <c:idx val="2"/>
          <c:order val="2"/>
          <c:tx>
            <c:v>Pot Exp 9-12</c:v>
          </c:tx>
          <c:spPr>
            <a:ln w="28575" cap="rnd">
              <a:solidFill>
                <a:schemeClr val="accent3"/>
              </a:solidFill>
              <a:prstDash val="sysDash"/>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3'!$D$2:$D$80</c:f>
              <c:numCache>
                <c:formatCode>General</c:formatCode>
                <c:ptCount val="79"/>
                <c:pt idx="0">
                  <c:v>-0.15678</c:v>
                </c:pt>
                <c:pt idx="1">
                  <c:v>-0.15029000000000001</c:v>
                </c:pt>
                <c:pt idx="2">
                  <c:v>-0.14392999999999997</c:v>
                </c:pt>
                <c:pt idx="3">
                  <c:v>-0.13769999999999999</c:v>
                </c:pt>
                <c:pt idx="4">
                  <c:v>-0.13159999999999997</c:v>
                </c:pt>
                <c:pt idx="5">
                  <c:v>-0.12562999999999996</c:v>
                </c:pt>
                <c:pt idx="6">
                  <c:v>-0.11978999999999995</c:v>
                </c:pt>
                <c:pt idx="7">
                  <c:v>-0.11407999999999996</c:v>
                </c:pt>
                <c:pt idx="8">
                  <c:v>-0.10849999999999996</c:v>
                </c:pt>
                <c:pt idx="9">
                  <c:v>-0.10304999999999995</c:v>
                </c:pt>
                <c:pt idx="10">
                  <c:v>-9.7729999999999956E-2</c:v>
                </c:pt>
                <c:pt idx="11">
                  <c:v>-9.2539999999999942E-2</c:v>
                </c:pt>
                <c:pt idx="12">
                  <c:v>-8.7479999999999947E-2</c:v>
                </c:pt>
                <c:pt idx="13">
                  <c:v>-8.2549999999999943E-2</c:v>
                </c:pt>
                <c:pt idx="14">
                  <c:v>-7.774999999999993E-2</c:v>
                </c:pt>
                <c:pt idx="15">
                  <c:v>-7.3079999999999937E-2</c:v>
                </c:pt>
                <c:pt idx="16">
                  <c:v>-6.8539999999999934E-2</c:v>
                </c:pt>
                <c:pt idx="17">
                  <c:v>-6.4129999999999937E-2</c:v>
                </c:pt>
                <c:pt idx="18">
                  <c:v>-5.9849999999999931E-2</c:v>
                </c:pt>
                <c:pt idx="19">
                  <c:v>-5.569999999999993E-2</c:v>
                </c:pt>
                <c:pt idx="20">
                  <c:v>-5.167999999999992E-2</c:v>
                </c:pt>
                <c:pt idx="21">
                  <c:v>-4.778999999999993E-2</c:v>
                </c:pt>
                <c:pt idx="22">
                  <c:v>-4.4029999999999923E-2</c:v>
                </c:pt>
                <c:pt idx="23">
                  <c:v>-4.0399999999999922E-2</c:v>
                </c:pt>
                <c:pt idx="24">
                  <c:v>-3.6899999999999926E-2</c:v>
                </c:pt>
                <c:pt idx="25">
                  <c:v>-3.3529999999999921E-2</c:v>
                </c:pt>
                <c:pt idx="26">
                  <c:v>-3.0289999999999921E-2</c:v>
                </c:pt>
                <c:pt idx="27">
                  <c:v>-2.7179999999999926E-2</c:v>
                </c:pt>
                <c:pt idx="28">
                  <c:v>-2.4199999999999923E-2</c:v>
                </c:pt>
                <c:pt idx="29">
                  <c:v>-2.1349999999999928E-2</c:v>
                </c:pt>
                <c:pt idx="30">
                  <c:v>-1.8629999999999931E-2</c:v>
                </c:pt>
                <c:pt idx="31">
                  <c:v>-1.6039999999999936E-2</c:v>
                </c:pt>
                <c:pt idx="32">
                  <c:v>-1.3579999999999939E-2</c:v>
                </c:pt>
                <c:pt idx="33">
                  <c:v>-1.1249999999999944E-2</c:v>
                </c:pt>
                <c:pt idx="34">
                  <c:v>-9.049999999999947E-3</c:v>
                </c:pt>
                <c:pt idx="35">
                  <c:v>-6.9799999999999515E-3</c:v>
                </c:pt>
                <c:pt idx="36">
                  <c:v>-5.0399999999999551E-3</c:v>
                </c:pt>
                <c:pt idx="37">
                  <c:v>-3.2299999999999582E-3</c:v>
                </c:pt>
                <c:pt idx="38">
                  <c:v>-1.5499999999999611E-3</c:v>
                </c:pt>
                <c:pt idx="39">
                  <c:v>0</c:v>
                </c:pt>
                <c:pt idx="40">
                  <c:v>1.4200000000000003E-3</c:v>
                </c:pt>
                <c:pt idx="41">
                  <c:v>2.7100000000000006E-3</c:v>
                </c:pt>
                <c:pt idx="42">
                  <c:v>3.8700000000000006E-3</c:v>
                </c:pt>
                <c:pt idx="43">
                  <c:v>4.9000000000000007E-3</c:v>
                </c:pt>
                <c:pt idx="44">
                  <c:v>5.8000000000000005E-3</c:v>
                </c:pt>
                <c:pt idx="45">
                  <c:v>6.5699999999999995E-3</c:v>
                </c:pt>
                <c:pt idx="46">
                  <c:v>7.2100000000000003E-3</c:v>
                </c:pt>
                <c:pt idx="47">
                  <c:v>7.7200000000000012E-3</c:v>
                </c:pt>
                <c:pt idx="48">
                  <c:v>8.0999999999999996E-3</c:v>
                </c:pt>
                <c:pt idx="49">
                  <c:v>8.3499999999999998E-3</c:v>
                </c:pt>
                <c:pt idx="50">
                  <c:v>8.4700000000000001E-3</c:v>
                </c:pt>
                <c:pt idx="51">
                  <c:v>8.4600000000000005E-3</c:v>
                </c:pt>
                <c:pt idx="52">
                  <c:v>8.3200000000000027E-3</c:v>
                </c:pt>
                <c:pt idx="53">
                  <c:v>8.0500000000000016E-3</c:v>
                </c:pt>
                <c:pt idx="54">
                  <c:v>7.6499999999999988E-3</c:v>
                </c:pt>
                <c:pt idx="55">
                  <c:v>7.1200000000000013E-3</c:v>
                </c:pt>
                <c:pt idx="56">
                  <c:v>6.459999999999997E-3</c:v>
                </c:pt>
                <c:pt idx="57">
                  <c:v>5.669999999999998E-3</c:v>
                </c:pt>
                <c:pt idx="58">
                  <c:v>4.7499999999999973E-3</c:v>
                </c:pt>
                <c:pt idx="59">
                  <c:v>3.6999999999999984E-3</c:v>
                </c:pt>
                <c:pt idx="60">
                  <c:v>2.5199999999999979E-3</c:v>
                </c:pt>
                <c:pt idx="61">
                  <c:v>1.2099999999999958E-3</c:v>
                </c:pt>
                <c:pt idx="62">
                  <c:v>-2.3000000000000798E-4</c:v>
                </c:pt>
                <c:pt idx="63">
                  <c:v>-1.8000000000000169E-3</c:v>
                </c:pt>
                <c:pt idx="64">
                  <c:v>-3.500000000000017E-3</c:v>
                </c:pt>
                <c:pt idx="65">
                  <c:v>-5.3300000000000222E-3</c:v>
                </c:pt>
                <c:pt idx="66">
                  <c:v>-7.2900000000000117E-3</c:v>
                </c:pt>
                <c:pt idx="67">
                  <c:v>-9.3800000000000203E-3</c:v>
                </c:pt>
                <c:pt idx="68">
                  <c:v>-1.1600000000000027E-2</c:v>
                </c:pt>
                <c:pt idx="69">
                  <c:v>-1.3950000000000025E-2</c:v>
                </c:pt>
                <c:pt idx="70">
                  <c:v>-1.6430000000000028E-2</c:v>
                </c:pt>
                <c:pt idx="71">
                  <c:v>-1.9040000000000029E-2</c:v>
                </c:pt>
                <c:pt idx="72">
                  <c:v>-2.1780000000000042E-2</c:v>
                </c:pt>
                <c:pt idx="73">
                  <c:v>-2.465000000000004E-2</c:v>
                </c:pt>
                <c:pt idx="74">
                  <c:v>-2.7650000000000043E-2</c:v>
                </c:pt>
                <c:pt idx="75">
                  <c:v>-3.078000000000005E-2</c:v>
                </c:pt>
                <c:pt idx="76">
                  <c:v>-3.4040000000000063E-2</c:v>
                </c:pt>
                <c:pt idx="77">
                  <c:v>-3.7430000000000067E-2</c:v>
                </c:pt>
                <c:pt idx="78">
                  <c:v>-4.095000000000007E-2</c:v>
                </c:pt>
              </c:numCache>
            </c:numRef>
          </c:val>
          <c:smooth val="0"/>
          <c:extLst>
            <c:ext xmlns:c16="http://schemas.microsoft.com/office/drawing/2014/chart" uri="{C3380CC4-5D6E-409C-BE32-E72D297353CC}">
              <c16:uniqueId val="{00000002-9BEA-4265-929A-108372726B49}"/>
            </c:ext>
          </c:extLst>
        </c:ser>
        <c:ser>
          <c:idx val="3"/>
          <c:order val="3"/>
          <c:tx>
            <c:v>Pot Exp 13-16</c:v>
          </c:tx>
          <c:spPr>
            <a:ln w="28575" cap="rnd">
              <a:solidFill>
                <a:schemeClr val="accent4"/>
              </a:solidFill>
              <a:prstDash val="sysDot"/>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3'!$E$2:$E$80</c:f>
              <c:numCache>
                <c:formatCode>General</c:formatCode>
                <c:ptCount val="79"/>
                <c:pt idx="0">
                  <c:v>-0.15063750000000001</c:v>
                </c:pt>
                <c:pt idx="1">
                  <c:v>-0.14477999999999999</c:v>
                </c:pt>
                <c:pt idx="2">
                  <c:v>-0.13902749999999997</c:v>
                </c:pt>
                <c:pt idx="3">
                  <c:v>-0.13338</c:v>
                </c:pt>
                <c:pt idx="4">
                  <c:v>-0.12783749999999997</c:v>
                </c:pt>
                <c:pt idx="5">
                  <c:v>-0.12239999999999998</c:v>
                </c:pt>
                <c:pt idx="6">
                  <c:v>-0.11706749999999996</c:v>
                </c:pt>
                <c:pt idx="7">
                  <c:v>-0.11183999999999997</c:v>
                </c:pt>
                <c:pt idx="8">
                  <c:v>-0.10671749999999997</c:v>
                </c:pt>
                <c:pt idx="9">
                  <c:v>-0.10169999999999996</c:v>
                </c:pt>
                <c:pt idx="10">
                  <c:v>-9.6787499999999957E-2</c:v>
                </c:pt>
                <c:pt idx="11">
                  <c:v>-9.1979999999999951E-2</c:v>
                </c:pt>
                <c:pt idx="12">
                  <c:v>-8.7277499999999952E-2</c:v>
                </c:pt>
                <c:pt idx="13">
                  <c:v>-8.2679999999999948E-2</c:v>
                </c:pt>
                <c:pt idx="14">
                  <c:v>-7.8187499999999938E-2</c:v>
                </c:pt>
                <c:pt idx="15">
                  <c:v>-7.3799999999999949E-2</c:v>
                </c:pt>
                <c:pt idx="16">
                  <c:v>-6.9517499999999927E-2</c:v>
                </c:pt>
                <c:pt idx="17">
                  <c:v>-6.533999999999994E-2</c:v>
                </c:pt>
                <c:pt idx="18">
                  <c:v>-6.1267499999999933E-2</c:v>
                </c:pt>
                <c:pt idx="19">
                  <c:v>-5.7299999999999927E-2</c:v>
                </c:pt>
                <c:pt idx="20">
                  <c:v>-5.343749999999993E-2</c:v>
                </c:pt>
                <c:pt idx="21">
                  <c:v>-4.9679999999999933E-2</c:v>
                </c:pt>
                <c:pt idx="22">
                  <c:v>-4.602749999999993E-2</c:v>
                </c:pt>
                <c:pt idx="23">
                  <c:v>-4.2479999999999928E-2</c:v>
                </c:pt>
                <c:pt idx="24">
                  <c:v>-3.9037499999999919E-2</c:v>
                </c:pt>
                <c:pt idx="25">
                  <c:v>-3.5699999999999926E-2</c:v>
                </c:pt>
                <c:pt idx="26">
                  <c:v>-3.2467499999999927E-2</c:v>
                </c:pt>
                <c:pt idx="27">
                  <c:v>-2.9339999999999925E-2</c:v>
                </c:pt>
                <c:pt idx="28">
                  <c:v>-2.6317499999999924E-2</c:v>
                </c:pt>
                <c:pt idx="29">
                  <c:v>-2.3399999999999928E-2</c:v>
                </c:pt>
                <c:pt idx="30">
                  <c:v>-2.0587499999999929E-2</c:v>
                </c:pt>
                <c:pt idx="31">
                  <c:v>-1.7879999999999934E-2</c:v>
                </c:pt>
                <c:pt idx="32">
                  <c:v>-1.5277499999999937E-2</c:v>
                </c:pt>
                <c:pt idx="33">
                  <c:v>-1.2779999999999941E-2</c:v>
                </c:pt>
                <c:pt idx="34">
                  <c:v>-1.0387499999999942E-2</c:v>
                </c:pt>
                <c:pt idx="35">
                  <c:v>-8.0999999999999458E-3</c:v>
                </c:pt>
                <c:pt idx="36">
                  <c:v>-5.9174999999999488E-3</c:v>
                </c:pt>
                <c:pt idx="37">
                  <c:v>-3.8399999999999511E-3</c:v>
                </c:pt>
                <c:pt idx="38">
                  <c:v>-1.8674999999999536E-3</c:v>
                </c:pt>
                <c:pt idx="39">
                  <c:v>0</c:v>
                </c:pt>
                <c:pt idx="40">
                  <c:v>1.7625E-3</c:v>
                </c:pt>
                <c:pt idx="41">
                  <c:v>3.4199999999999999E-3</c:v>
                </c:pt>
                <c:pt idx="42">
                  <c:v>4.9725000000000012E-3</c:v>
                </c:pt>
                <c:pt idx="43">
                  <c:v>6.4199999999999995E-3</c:v>
                </c:pt>
                <c:pt idx="44">
                  <c:v>7.7624999999999994E-3</c:v>
                </c:pt>
                <c:pt idx="45">
                  <c:v>8.9999999999999993E-3</c:v>
                </c:pt>
                <c:pt idx="46">
                  <c:v>1.0132499999999999E-2</c:v>
                </c:pt>
                <c:pt idx="47">
                  <c:v>1.1159999999999998E-2</c:v>
                </c:pt>
                <c:pt idx="48">
                  <c:v>1.2082499999999999E-2</c:v>
                </c:pt>
                <c:pt idx="49">
                  <c:v>1.2899999999999997E-2</c:v>
                </c:pt>
                <c:pt idx="50">
                  <c:v>1.3612499999999998E-2</c:v>
                </c:pt>
                <c:pt idx="51">
                  <c:v>1.4219999999999997E-2</c:v>
                </c:pt>
                <c:pt idx="52">
                  <c:v>1.4722499999999999E-2</c:v>
                </c:pt>
                <c:pt idx="53">
                  <c:v>1.512E-2</c:v>
                </c:pt>
                <c:pt idx="54">
                  <c:v>1.5412499999999997E-2</c:v>
                </c:pt>
                <c:pt idx="55">
                  <c:v>1.5599999999999998E-2</c:v>
                </c:pt>
                <c:pt idx="56">
                  <c:v>1.5682499999999999E-2</c:v>
                </c:pt>
                <c:pt idx="57">
                  <c:v>1.5659999999999997E-2</c:v>
                </c:pt>
                <c:pt idx="58">
                  <c:v>1.5532499999999998E-2</c:v>
                </c:pt>
                <c:pt idx="59">
                  <c:v>1.5299999999999994E-2</c:v>
                </c:pt>
                <c:pt idx="60">
                  <c:v>1.49625E-2</c:v>
                </c:pt>
                <c:pt idx="61">
                  <c:v>1.4519999999999991E-2</c:v>
                </c:pt>
                <c:pt idx="62">
                  <c:v>1.3972499999999992E-2</c:v>
                </c:pt>
                <c:pt idx="63">
                  <c:v>1.3319999999999992E-2</c:v>
                </c:pt>
                <c:pt idx="64">
                  <c:v>1.256249999999999E-2</c:v>
                </c:pt>
                <c:pt idx="65">
                  <c:v>1.1699999999999988E-2</c:v>
                </c:pt>
                <c:pt idx="66">
                  <c:v>1.0732499999999992E-2</c:v>
                </c:pt>
                <c:pt idx="67">
                  <c:v>9.6599999999999811E-3</c:v>
                </c:pt>
                <c:pt idx="68">
                  <c:v>8.4824999999999831E-3</c:v>
                </c:pt>
                <c:pt idx="69">
                  <c:v>7.1999999999999773E-3</c:v>
                </c:pt>
                <c:pt idx="70">
                  <c:v>5.8124999999999774E-3</c:v>
                </c:pt>
                <c:pt idx="71">
                  <c:v>4.3199999999999766E-3</c:v>
                </c:pt>
                <c:pt idx="72">
                  <c:v>2.7224999999999611E-3</c:v>
                </c:pt>
                <c:pt idx="73">
                  <c:v>1.0199999999999654E-3</c:v>
                </c:pt>
                <c:pt idx="74">
                  <c:v>-7.8750000000003817E-4</c:v>
                </c:pt>
                <c:pt idx="75">
                  <c:v>-2.7000000000000357E-3</c:v>
                </c:pt>
                <c:pt idx="76">
                  <c:v>-4.7175000000000411E-3</c:v>
                </c:pt>
                <c:pt idx="77">
                  <c:v>-6.8400000000000544E-3</c:v>
                </c:pt>
                <c:pt idx="78">
                  <c:v>-9.0675000000000477E-3</c:v>
                </c:pt>
              </c:numCache>
            </c:numRef>
          </c:val>
          <c:smooth val="0"/>
          <c:extLst>
            <c:ext xmlns:c16="http://schemas.microsoft.com/office/drawing/2014/chart" uri="{C3380CC4-5D6E-409C-BE32-E72D297353CC}">
              <c16:uniqueId val="{00000003-9BEA-4265-929A-108372726B49}"/>
            </c:ext>
          </c:extLst>
        </c:ser>
        <c:dLbls>
          <c:showLegendKey val="0"/>
          <c:showVal val="0"/>
          <c:showCatName val="0"/>
          <c:showSerName val="0"/>
          <c:showPercent val="0"/>
          <c:showBubbleSize val="0"/>
        </c:dLbls>
        <c:smooth val="0"/>
        <c:axId val="337023832"/>
        <c:axId val="337019240"/>
      </c:lineChart>
      <c:catAx>
        <c:axId val="337023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019240"/>
        <c:crosses val="autoZero"/>
        <c:auto val="1"/>
        <c:lblAlgn val="ctr"/>
        <c:lblOffset val="100"/>
        <c:noMultiLvlLbl val="0"/>
      </c:catAx>
      <c:valAx>
        <c:axId val="33701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023832"/>
        <c:crosses val="autoZero"/>
        <c:crossBetween val="between"/>
      </c:valAx>
      <c:spPr>
        <a:noFill/>
        <a:ln>
          <a:noFill/>
        </a:ln>
        <a:effectLst/>
      </c:spPr>
    </c:plotArea>
    <c:legend>
      <c:legendPos val="b"/>
      <c:layout>
        <c:manualLayout>
          <c:xMode val="edge"/>
          <c:yMode val="edge"/>
          <c:x val="5.2750526667104156E-2"/>
          <c:y val="0.89391251509071956"/>
          <c:w val="0.8999998483943773"/>
          <c:h val="7.82614030334081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 2: NSLY 97 Wage Returns</a:t>
            </a:r>
            <a:r>
              <a:rPr lang="en-US" baseline="0"/>
              <a:t> for Whites</a:t>
            </a:r>
            <a:r>
              <a:rPr lang="en-US"/>
              <a:t> Less</a:t>
            </a:r>
            <a:r>
              <a:rPr lang="en-US" baseline="0"/>
              <a:t> than 16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Pot Exp 1-4</c:v>
          </c:tx>
          <c:spPr>
            <a:ln w="28575" cap="rnd">
              <a:solidFill>
                <a:schemeClr val="accent1"/>
              </a:solidFill>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3'!$G$2:$G$80</c:f>
              <c:numCache>
                <c:formatCode>General</c:formatCode>
                <c:ptCount val="79"/>
                <c:pt idx="0">
                  <c:v>-5.5506749999999994E-2</c:v>
                </c:pt>
                <c:pt idx="1">
                  <c:v>-5.2116999999999997E-2</c:v>
                </c:pt>
                <c:pt idx="2">
                  <c:v>-4.8830749999999985E-2</c:v>
                </c:pt>
                <c:pt idx="3">
                  <c:v>-4.5647999999999994E-2</c:v>
                </c:pt>
                <c:pt idx="4">
                  <c:v>-4.2568749999999989E-2</c:v>
                </c:pt>
                <c:pt idx="5">
                  <c:v>-3.9592999999999982E-2</c:v>
                </c:pt>
                <c:pt idx="6">
                  <c:v>-3.6720749999999983E-2</c:v>
                </c:pt>
                <c:pt idx="7">
                  <c:v>-3.3951999999999968E-2</c:v>
                </c:pt>
                <c:pt idx="8">
                  <c:v>-3.1286749999999981E-2</c:v>
                </c:pt>
                <c:pt idx="9">
                  <c:v>-2.8724999999999976E-2</c:v>
                </c:pt>
                <c:pt idx="10">
                  <c:v>-2.6266749999999974E-2</c:v>
                </c:pt>
                <c:pt idx="11">
                  <c:v>-2.3911999999999975E-2</c:v>
                </c:pt>
                <c:pt idx="12">
                  <c:v>-2.1660749999999972E-2</c:v>
                </c:pt>
                <c:pt idx="13">
                  <c:v>-1.9512999999999971E-2</c:v>
                </c:pt>
                <c:pt idx="14">
                  <c:v>-1.746874999999997E-2</c:v>
                </c:pt>
                <c:pt idx="15">
                  <c:v>-1.5527999999999974E-2</c:v>
                </c:pt>
                <c:pt idx="16">
                  <c:v>-1.369074999999997E-2</c:v>
                </c:pt>
                <c:pt idx="17">
                  <c:v>-1.1956999999999969E-2</c:v>
                </c:pt>
                <c:pt idx="18">
                  <c:v>-1.0326749999999973E-2</c:v>
                </c:pt>
                <c:pt idx="19">
                  <c:v>-8.799999999999971E-3</c:v>
                </c:pt>
                <c:pt idx="20">
                  <c:v>-7.3767499999999719E-3</c:v>
                </c:pt>
                <c:pt idx="21">
                  <c:v>-6.0569999999999739E-3</c:v>
                </c:pt>
                <c:pt idx="22">
                  <c:v>-4.8407499999999753E-3</c:v>
                </c:pt>
                <c:pt idx="23">
                  <c:v>-3.7279999999999779E-3</c:v>
                </c:pt>
                <c:pt idx="24">
                  <c:v>-2.7187499999999781E-3</c:v>
                </c:pt>
                <c:pt idx="25">
                  <c:v>-1.8129999999999796E-3</c:v>
                </c:pt>
                <c:pt idx="26">
                  <c:v>-1.0107499999999804E-3</c:v>
                </c:pt>
                <c:pt idx="27">
                  <c:v>-3.1199999999998243E-4</c:v>
                </c:pt>
                <c:pt idx="28">
                  <c:v>2.8325000000001353E-4</c:v>
                </c:pt>
                <c:pt idx="29">
                  <c:v>7.7500000000001092E-4</c:v>
                </c:pt>
                <c:pt idx="30">
                  <c:v>1.1632500000000098E-3</c:v>
                </c:pt>
                <c:pt idx="31">
                  <c:v>1.4480000000000061E-3</c:v>
                </c:pt>
                <c:pt idx="32">
                  <c:v>1.6292500000000035E-3</c:v>
                </c:pt>
                <c:pt idx="33">
                  <c:v>1.7070000000000008E-3</c:v>
                </c:pt>
                <c:pt idx="34">
                  <c:v>1.6812499999999981E-3</c:v>
                </c:pt>
                <c:pt idx="35">
                  <c:v>1.5519999999999959E-3</c:v>
                </c:pt>
                <c:pt idx="36">
                  <c:v>1.3192499999999932E-3</c:v>
                </c:pt>
                <c:pt idx="37">
                  <c:v>9.8299999999999083E-4</c:v>
                </c:pt>
                <c:pt idx="38">
                  <c:v>5.4324999999998819E-4</c:v>
                </c:pt>
                <c:pt idx="39">
                  <c:v>0</c:v>
                </c:pt>
                <c:pt idx="40">
                  <c:v>-6.4675000000000008E-4</c:v>
                </c:pt>
                <c:pt idx="41">
                  <c:v>-1.3970000000000002E-3</c:v>
                </c:pt>
                <c:pt idx="42">
                  <c:v>-2.2507500000000006E-3</c:v>
                </c:pt>
                <c:pt idx="43">
                  <c:v>-3.2080000000000003E-3</c:v>
                </c:pt>
                <c:pt idx="44">
                  <c:v>-4.26875E-3</c:v>
                </c:pt>
                <c:pt idx="45">
                  <c:v>-5.4330000000000003E-3</c:v>
                </c:pt>
                <c:pt idx="46">
                  <c:v>-6.7007500000000001E-3</c:v>
                </c:pt>
                <c:pt idx="47">
                  <c:v>-8.0719999999999993E-3</c:v>
                </c:pt>
                <c:pt idx="48">
                  <c:v>-9.5467499999999997E-3</c:v>
                </c:pt>
                <c:pt idx="49">
                  <c:v>-1.1124999999999999E-2</c:v>
                </c:pt>
                <c:pt idx="50">
                  <c:v>-1.2806749999999999E-2</c:v>
                </c:pt>
                <c:pt idx="51">
                  <c:v>-1.4592000000000001E-2</c:v>
                </c:pt>
                <c:pt idx="52">
                  <c:v>-1.6480750000000002E-2</c:v>
                </c:pt>
                <c:pt idx="53">
                  <c:v>-1.8473000000000003E-2</c:v>
                </c:pt>
                <c:pt idx="54">
                  <c:v>-2.0568750000000007E-2</c:v>
                </c:pt>
                <c:pt idx="55">
                  <c:v>-2.2768000000000007E-2</c:v>
                </c:pt>
                <c:pt idx="56">
                  <c:v>-2.507075000000001E-2</c:v>
                </c:pt>
                <c:pt idx="57">
                  <c:v>-2.7477000000000012E-2</c:v>
                </c:pt>
                <c:pt idx="58">
                  <c:v>-2.9986750000000013E-2</c:v>
                </c:pt>
                <c:pt idx="59">
                  <c:v>-3.2600000000000018E-2</c:v>
                </c:pt>
                <c:pt idx="60">
                  <c:v>-3.5316750000000015E-2</c:v>
                </c:pt>
                <c:pt idx="61">
                  <c:v>-3.8137000000000018E-2</c:v>
                </c:pt>
                <c:pt idx="62">
                  <c:v>-4.1060750000000021E-2</c:v>
                </c:pt>
                <c:pt idx="63">
                  <c:v>-4.408800000000003E-2</c:v>
                </c:pt>
                <c:pt idx="64">
                  <c:v>-4.7218750000000032E-2</c:v>
                </c:pt>
                <c:pt idx="65">
                  <c:v>-5.0453000000000033E-2</c:v>
                </c:pt>
                <c:pt idx="66">
                  <c:v>-5.379075000000004E-2</c:v>
                </c:pt>
                <c:pt idx="67">
                  <c:v>-5.723200000000004E-2</c:v>
                </c:pt>
                <c:pt idx="68">
                  <c:v>-6.0776750000000046E-2</c:v>
                </c:pt>
                <c:pt idx="69">
                  <c:v>-6.4425000000000038E-2</c:v>
                </c:pt>
                <c:pt idx="70">
                  <c:v>-6.817675000000005E-2</c:v>
                </c:pt>
                <c:pt idx="71">
                  <c:v>-7.2032000000000054E-2</c:v>
                </c:pt>
                <c:pt idx="72">
                  <c:v>-7.5990750000000065E-2</c:v>
                </c:pt>
                <c:pt idx="73">
                  <c:v>-8.0053000000000069E-2</c:v>
                </c:pt>
                <c:pt idx="74">
                  <c:v>-8.4218750000000078E-2</c:v>
                </c:pt>
                <c:pt idx="75">
                  <c:v>-8.848800000000008E-2</c:v>
                </c:pt>
                <c:pt idx="76">
                  <c:v>-9.2860750000000075E-2</c:v>
                </c:pt>
                <c:pt idx="77">
                  <c:v>-9.7337000000000104E-2</c:v>
                </c:pt>
                <c:pt idx="78">
                  <c:v>-0.1019167500000001</c:v>
                </c:pt>
              </c:numCache>
            </c:numRef>
          </c:val>
          <c:smooth val="0"/>
          <c:extLst>
            <c:ext xmlns:c16="http://schemas.microsoft.com/office/drawing/2014/chart" uri="{C3380CC4-5D6E-409C-BE32-E72D297353CC}">
              <c16:uniqueId val="{00000000-183D-4DBE-9008-AF580A41D77B}"/>
            </c:ext>
          </c:extLst>
        </c:ser>
        <c:ser>
          <c:idx val="1"/>
          <c:order val="1"/>
          <c:tx>
            <c:v>Pot Exp 5-8</c:v>
          </c:tx>
          <c:spPr>
            <a:ln w="28575" cap="rnd">
              <a:solidFill>
                <a:schemeClr val="accent2"/>
              </a:solidFill>
              <a:prstDash val="dash"/>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3'!$H$2:$H$80</c:f>
              <c:numCache>
                <c:formatCode>General</c:formatCode>
                <c:ptCount val="79"/>
                <c:pt idx="0">
                  <c:v>-9.9430499999999991E-2</c:v>
                </c:pt>
                <c:pt idx="1">
                  <c:v>-9.4106999999999996E-2</c:v>
                </c:pt>
                <c:pt idx="2">
                  <c:v>-8.8929499999999981E-2</c:v>
                </c:pt>
                <c:pt idx="3">
                  <c:v>-8.3897999999999986E-2</c:v>
                </c:pt>
                <c:pt idx="4">
                  <c:v>-7.9012499999999972E-2</c:v>
                </c:pt>
                <c:pt idx="5">
                  <c:v>-7.4272999999999978E-2</c:v>
                </c:pt>
                <c:pt idx="6">
                  <c:v>-6.9679499999999978E-2</c:v>
                </c:pt>
                <c:pt idx="7">
                  <c:v>-6.5231999999999957E-2</c:v>
                </c:pt>
                <c:pt idx="8">
                  <c:v>-6.0930499999999971E-2</c:v>
                </c:pt>
                <c:pt idx="9">
                  <c:v>-5.6774999999999971E-2</c:v>
                </c:pt>
                <c:pt idx="10">
                  <c:v>-5.2765499999999965E-2</c:v>
                </c:pt>
                <c:pt idx="11">
                  <c:v>-4.8901999999999959E-2</c:v>
                </c:pt>
                <c:pt idx="12">
                  <c:v>-4.5184499999999961E-2</c:v>
                </c:pt>
                <c:pt idx="13">
                  <c:v>-4.1612999999999956E-2</c:v>
                </c:pt>
                <c:pt idx="14">
                  <c:v>-3.8187499999999958E-2</c:v>
                </c:pt>
                <c:pt idx="15">
                  <c:v>-3.490799999999996E-2</c:v>
                </c:pt>
                <c:pt idx="16">
                  <c:v>-3.1774499999999956E-2</c:v>
                </c:pt>
                <c:pt idx="17">
                  <c:v>-2.8786999999999952E-2</c:v>
                </c:pt>
                <c:pt idx="18">
                  <c:v>-2.5945499999999955E-2</c:v>
                </c:pt>
                <c:pt idx="19">
                  <c:v>-2.3249999999999951E-2</c:v>
                </c:pt>
                <c:pt idx="20">
                  <c:v>-2.0700499999999952E-2</c:v>
                </c:pt>
                <c:pt idx="21">
                  <c:v>-1.8296999999999956E-2</c:v>
                </c:pt>
                <c:pt idx="22">
                  <c:v>-1.6039499999999957E-2</c:v>
                </c:pt>
                <c:pt idx="23">
                  <c:v>-1.3927999999999958E-2</c:v>
                </c:pt>
                <c:pt idx="24">
                  <c:v>-1.1962499999999956E-2</c:v>
                </c:pt>
                <c:pt idx="25">
                  <c:v>-1.0142999999999959E-2</c:v>
                </c:pt>
                <c:pt idx="26">
                  <c:v>-8.4694999999999597E-3</c:v>
                </c:pt>
                <c:pt idx="27">
                  <c:v>-6.9419999999999621E-3</c:v>
                </c:pt>
                <c:pt idx="28">
                  <c:v>-5.5604999999999665E-3</c:v>
                </c:pt>
                <c:pt idx="29">
                  <c:v>-4.3249999999999704E-3</c:v>
                </c:pt>
                <c:pt idx="30">
                  <c:v>-3.2354999999999732E-3</c:v>
                </c:pt>
                <c:pt idx="31">
                  <c:v>-2.2919999999999785E-3</c:v>
                </c:pt>
                <c:pt idx="32">
                  <c:v>-1.4944999999999815E-3</c:v>
                </c:pt>
                <c:pt idx="33">
                  <c:v>-8.4299999999998569E-4</c:v>
                </c:pt>
                <c:pt idx="34">
                  <c:v>-3.374999999999895E-4</c:v>
                </c:pt>
                <c:pt idx="35">
                  <c:v>2.200000000000704E-5</c:v>
                </c:pt>
                <c:pt idx="36">
                  <c:v>2.3550000000000339E-4</c:v>
                </c:pt>
                <c:pt idx="37">
                  <c:v>3.0299999999999994E-4</c:v>
                </c:pt>
                <c:pt idx="38">
                  <c:v>2.244999999999964E-4</c:v>
                </c:pt>
                <c:pt idx="39">
                  <c:v>0</c:v>
                </c:pt>
                <c:pt idx="40">
                  <c:v>-3.7050000000000006E-4</c:v>
                </c:pt>
                <c:pt idx="41">
                  <c:v>-8.8700000000000009E-4</c:v>
                </c:pt>
                <c:pt idx="42">
                  <c:v>-1.5495000000000003E-3</c:v>
                </c:pt>
                <c:pt idx="43">
                  <c:v>-2.3580000000000003E-3</c:v>
                </c:pt>
                <c:pt idx="44">
                  <c:v>-3.3125000000000003E-3</c:v>
                </c:pt>
                <c:pt idx="45">
                  <c:v>-4.4130000000000003E-3</c:v>
                </c:pt>
                <c:pt idx="46">
                  <c:v>-5.6594999999999996E-3</c:v>
                </c:pt>
                <c:pt idx="47">
                  <c:v>-7.0519999999999992E-3</c:v>
                </c:pt>
                <c:pt idx="48">
                  <c:v>-8.5904999999999992E-3</c:v>
                </c:pt>
                <c:pt idx="49">
                  <c:v>-1.0274999999999998E-2</c:v>
                </c:pt>
                <c:pt idx="50">
                  <c:v>-1.2105499999999998E-2</c:v>
                </c:pt>
                <c:pt idx="51">
                  <c:v>-1.4082000000000001E-2</c:v>
                </c:pt>
                <c:pt idx="52">
                  <c:v>-1.62045E-2</c:v>
                </c:pt>
                <c:pt idx="53">
                  <c:v>-1.8473000000000003E-2</c:v>
                </c:pt>
                <c:pt idx="54">
                  <c:v>-2.0887500000000007E-2</c:v>
                </c:pt>
                <c:pt idx="55">
                  <c:v>-2.3448000000000007E-2</c:v>
                </c:pt>
                <c:pt idx="56">
                  <c:v>-2.6154500000000011E-2</c:v>
                </c:pt>
                <c:pt idx="57">
                  <c:v>-2.9007000000000012E-2</c:v>
                </c:pt>
                <c:pt idx="58">
                  <c:v>-3.200550000000002E-2</c:v>
                </c:pt>
                <c:pt idx="59">
                  <c:v>-3.5150000000000015E-2</c:v>
                </c:pt>
                <c:pt idx="60">
                  <c:v>-3.8440500000000016E-2</c:v>
                </c:pt>
                <c:pt idx="61">
                  <c:v>-4.1877000000000018E-2</c:v>
                </c:pt>
                <c:pt idx="62">
                  <c:v>-4.5459500000000028E-2</c:v>
                </c:pt>
                <c:pt idx="63">
                  <c:v>-4.918800000000003E-2</c:v>
                </c:pt>
                <c:pt idx="64">
                  <c:v>-5.306250000000004E-2</c:v>
                </c:pt>
                <c:pt idx="65">
                  <c:v>-5.7083000000000043E-2</c:v>
                </c:pt>
                <c:pt idx="66">
                  <c:v>-6.1249500000000047E-2</c:v>
                </c:pt>
                <c:pt idx="67">
                  <c:v>-6.5562000000000051E-2</c:v>
                </c:pt>
                <c:pt idx="68">
                  <c:v>-7.0020500000000055E-2</c:v>
                </c:pt>
                <c:pt idx="69">
                  <c:v>-7.4625000000000052E-2</c:v>
                </c:pt>
                <c:pt idx="70">
                  <c:v>-7.9375500000000071E-2</c:v>
                </c:pt>
                <c:pt idx="71">
                  <c:v>-8.4272000000000069E-2</c:v>
                </c:pt>
                <c:pt idx="72">
                  <c:v>-8.9314500000000088E-2</c:v>
                </c:pt>
                <c:pt idx="73">
                  <c:v>-9.4503000000000087E-2</c:v>
                </c:pt>
                <c:pt idx="74">
                  <c:v>-9.9837500000000093E-2</c:v>
                </c:pt>
                <c:pt idx="75">
                  <c:v>-0.10531800000000011</c:v>
                </c:pt>
                <c:pt idx="76">
                  <c:v>-0.1109445000000001</c:v>
                </c:pt>
                <c:pt idx="77">
                  <c:v>-0.11671700000000013</c:v>
                </c:pt>
                <c:pt idx="78">
                  <c:v>-0.12263550000000012</c:v>
                </c:pt>
              </c:numCache>
            </c:numRef>
          </c:val>
          <c:smooth val="0"/>
          <c:extLst>
            <c:ext xmlns:c16="http://schemas.microsoft.com/office/drawing/2014/chart" uri="{C3380CC4-5D6E-409C-BE32-E72D297353CC}">
              <c16:uniqueId val="{00000001-183D-4DBE-9008-AF580A41D77B}"/>
            </c:ext>
          </c:extLst>
        </c:ser>
        <c:ser>
          <c:idx val="2"/>
          <c:order val="2"/>
          <c:tx>
            <c:v>Pot Exp 9-12</c:v>
          </c:tx>
          <c:spPr>
            <a:ln w="28575" cap="rnd">
              <a:solidFill>
                <a:schemeClr val="accent3"/>
              </a:solidFill>
              <a:prstDash val="sysDash"/>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3'!$I$2:$I$80</c:f>
              <c:numCache>
                <c:formatCode>General</c:formatCode>
                <c:ptCount val="79"/>
                <c:pt idx="0">
                  <c:v>-0.16599375</c:v>
                </c:pt>
                <c:pt idx="1">
                  <c:v>-0.15912500000000002</c:v>
                </c:pt>
                <c:pt idx="2">
                  <c:v>-0.15239374999999999</c:v>
                </c:pt>
                <c:pt idx="3">
                  <c:v>-0.14579999999999999</c:v>
                </c:pt>
                <c:pt idx="4">
                  <c:v>-0.13934374999999999</c:v>
                </c:pt>
                <c:pt idx="5">
                  <c:v>-0.13302499999999998</c:v>
                </c:pt>
                <c:pt idx="6">
                  <c:v>-0.12684374999999998</c:v>
                </c:pt>
                <c:pt idx="7">
                  <c:v>-0.12079999999999995</c:v>
                </c:pt>
                <c:pt idx="8">
                  <c:v>-0.11489374999999996</c:v>
                </c:pt>
                <c:pt idx="9">
                  <c:v>-0.10912499999999994</c:v>
                </c:pt>
                <c:pt idx="10">
                  <c:v>-0.10349374999999995</c:v>
                </c:pt>
                <c:pt idx="11">
                  <c:v>-9.7999999999999948E-2</c:v>
                </c:pt>
                <c:pt idx="12">
                  <c:v>-9.2643749999999941E-2</c:v>
                </c:pt>
                <c:pt idx="13">
                  <c:v>-8.7424999999999933E-2</c:v>
                </c:pt>
                <c:pt idx="14">
                  <c:v>-8.2343749999999938E-2</c:v>
                </c:pt>
                <c:pt idx="15">
                  <c:v>-7.7399999999999941E-2</c:v>
                </c:pt>
                <c:pt idx="16">
                  <c:v>-7.2593749999999929E-2</c:v>
                </c:pt>
                <c:pt idx="17">
                  <c:v>-6.792499999999993E-2</c:v>
                </c:pt>
                <c:pt idx="18">
                  <c:v>-6.3393749999999929E-2</c:v>
                </c:pt>
                <c:pt idx="19">
                  <c:v>-5.8999999999999928E-2</c:v>
                </c:pt>
                <c:pt idx="20">
                  <c:v>-5.4743749999999924E-2</c:v>
                </c:pt>
                <c:pt idx="21">
                  <c:v>-5.062499999999992E-2</c:v>
                </c:pt>
                <c:pt idx="22">
                  <c:v>-4.6643749999999921E-2</c:v>
                </c:pt>
                <c:pt idx="23">
                  <c:v>-4.2799999999999921E-2</c:v>
                </c:pt>
                <c:pt idx="24">
                  <c:v>-3.909374999999992E-2</c:v>
                </c:pt>
                <c:pt idx="25">
                  <c:v>-3.5524999999999918E-2</c:v>
                </c:pt>
                <c:pt idx="26">
                  <c:v>-3.2093749999999921E-2</c:v>
                </c:pt>
                <c:pt idx="27">
                  <c:v>-2.8799999999999923E-2</c:v>
                </c:pt>
                <c:pt idx="28">
                  <c:v>-2.564374999999992E-2</c:v>
                </c:pt>
                <c:pt idx="29">
                  <c:v>-2.2624999999999923E-2</c:v>
                </c:pt>
                <c:pt idx="30">
                  <c:v>-1.9743749999999928E-2</c:v>
                </c:pt>
                <c:pt idx="31">
                  <c:v>-1.6999999999999932E-2</c:v>
                </c:pt>
                <c:pt idx="32">
                  <c:v>-1.4393749999999936E-2</c:v>
                </c:pt>
                <c:pt idx="33">
                  <c:v>-1.1924999999999943E-2</c:v>
                </c:pt>
                <c:pt idx="34">
                  <c:v>-9.5937499999999461E-3</c:v>
                </c:pt>
                <c:pt idx="35">
                  <c:v>-7.3999999999999483E-3</c:v>
                </c:pt>
                <c:pt idx="36">
                  <c:v>-5.3437499999999518E-3</c:v>
                </c:pt>
                <c:pt idx="37">
                  <c:v>-3.4249999999999559E-3</c:v>
                </c:pt>
                <c:pt idx="38">
                  <c:v>-1.6437499999999588E-3</c:v>
                </c:pt>
                <c:pt idx="39">
                  <c:v>0</c:v>
                </c:pt>
                <c:pt idx="40">
                  <c:v>1.50625E-3</c:v>
                </c:pt>
                <c:pt idx="41">
                  <c:v>2.875E-3</c:v>
                </c:pt>
                <c:pt idx="42">
                  <c:v>4.1062500000000005E-3</c:v>
                </c:pt>
                <c:pt idx="43">
                  <c:v>5.1999999999999998E-3</c:v>
                </c:pt>
                <c:pt idx="44">
                  <c:v>6.1562500000000003E-3</c:v>
                </c:pt>
                <c:pt idx="45">
                  <c:v>6.9750000000000003E-3</c:v>
                </c:pt>
                <c:pt idx="46">
                  <c:v>7.6562499999999999E-3</c:v>
                </c:pt>
                <c:pt idx="47">
                  <c:v>8.199999999999999E-3</c:v>
                </c:pt>
                <c:pt idx="48">
                  <c:v>8.6062499999999993E-3</c:v>
                </c:pt>
                <c:pt idx="49">
                  <c:v>8.8749999999999975E-3</c:v>
                </c:pt>
                <c:pt idx="50">
                  <c:v>9.0062499999999986E-3</c:v>
                </c:pt>
                <c:pt idx="51">
                  <c:v>9.0000000000000011E-3</c:v>
                </c:pt>
                <c:pt idx="52">
                  <c:v>8.8562499999999995E-3</c:v>
                </c:pt>
                <c:pt idx="53">
                  <c:v>8.575000000000001E-3</c:v>
                </c:pt>
                <c:pt idx="54">
                  <c:v>8.1562499999999968E-3</c:v>
                </c:pt>
                <c:pt idx="55">
                  <c:v>7.5999999999999956E-3</c:v>
                </c:pt>
                <c:pt idx="56">
                  <c:v>6.9062499999999957E-3</c:v>
                </c:pt>
                <c:pt idx="57">
                  <c:v>6.0749999999999971E-3</c:v>
                </c:pt>
                <c:pt idx="58">
                  <c:v>5.1062499999999962E-3</c:v>
                </c:pt>
                <c:pt idx="59">
                  <c:v>3.9999999999999931E-3</c:v>
                </c:pt>
                <c:pt idx="60">
                  <c:v>2.7562499999999948E-3</c:v>
                </c:pt>
                <c:pt idx="61">
                  <c:v>1.3749999999999873E-3</c:v>
                </c:pt>
                <c:pt idx="62">
                  <c:v>-1.4375000000001192E-4</c:v>
                </c:pt>
                <c:pt idx="63">
                  <c:v>-1.8000000000000169E-3</c:v>
                </c:pt>
                <c:pt idx="64">
                  <c:v>-3.5937500000000136E-3</c:v>
                </c:pt>
                <c:pt idx="65">
                  <c:v>-5.5250000000000229E-3</c:v>
                </c:pt>
                <c:pt idx="66">
                  <c:v>-7.5937500000000241E-3</c:v>
                </c:pt>
                <c:pt idx="67">
                  <c:v>-9.800000000000024E-3</c:v>
                </c:pt>
                <c:pt idx="68">
                  <c:v>-1.214375000000003E-2</c:v>
                </c:pt>
                <c:pt idx="69">
                  <c:v>-1.4625000000000027E-2</c:v>
                </c:pt>
                <c:pt idx="70">
                  <c:v>-1.724375000000003E-2</c:v>
                </c:pt>
                <c:pt idx="71">
                  <c:v>-2.0000000000000039E-2</c:v>
                </c:pt>
                <c:pt idx="72">
                  <c:v>-2.2893750000000053E-2</c:v>
                </c:pt>
                <c:pt idx="73">
                  <c:v>-2.5925000000000045E-2</c:v>
                </c:pt>
                <c:pt idx="74">
                  <c:v>-2.9093750000000064E-2</c:v>
                </c:pt>
                <c:pt idx="75">
                  <c:v>-3.2400000000000068E-2</c:v>
                </c:pt>
                <c:pt idx="76">
                  <c:v>-3.584375000000007E-2</c:v>
                </c:pt>
                <c:pt idx="77">
                  <c:v>-3.9425000000000078E-2</c:v>
                </c:pt>
                <c:pt idx="78">
                  <c:v>-4.3143750000000078E-2</c:v>
                </c:pt>
              </c:numCache>
            </c:numRef>
          </c:val>
          <c:smooth val="0"/>
          <c:extLst>
            <c:ext xmlns:c16="http://schemas.microsoft.com/office/drawing/2014/chart" uri="{C3380CC4-5D6E-409C-BE32-E72D297353CC}">
              <c16:uniqueId val="{00000002-183D-4DBE-9008-AF580A41D77B}"/>
            </c:ext>
          </c:extLst>
        </c:ser>
        <c:ser>
          <c:idx val="3"/>
          <c:order val="3"/>
          <c:tx>
            <c:v>Pot Exp 13-16</c:v>
          </c:tx>
          <c:spPr>
            <a:ln w="28575" cap="rnd">
              <a:solidFill>
                <a:schemeClr val="accent4"/>
              </a:solidFill>
              <a:prstDash val="sysDot"/>
              <a:round/>
            </a:ln>
            <a:effectLst/>
          </c:spPr>
          <c:marker>
            <c:symbol val="none"/>
          </c:marker>
          <c:cat>
            <c:numRef>
              <c:f>'Figure 3'!$A$2:$A$80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3'!$J$2:$J$80</c:f>
              <c:numCache>
                <c:formatCode>General</c:formatCode>
                <c:ptCount val="79"/>
                <c:pt idx="0">
                  <c:v>-0.16501874999999999</c:v>
                </c:pt>
                <c:pt idx="1">
                  <c:v>-0.15836499999999998</c:v>
                </c:pt>
                <c:pt idx="2">
                  <c:v>-0.15183874999999997</c:v>
                </c:pt>
                <c:pt idx="3">
                  <c:v>-0.14543999999999996</c:v>
                </c:pt>
                <c:pt idx="4">
                  <c:v>-0.13916874999999995</c:v>
                </c:pt>
                <c:pt idx="5">
                  <c:v>-0.13302499999999995</c:v>
                </c:pt>
                <c:pt idx="6">
                  <c:v>-0.12700874999999995</c:v>
                </c:pt>
                <c:pt idx="7">
                  <c:v>-0.12111999999999995</c:v>
                </c:pt>
                <c:pt idx="8">
                  <c:v>-0.11535874999999995</c:v>
                </c:pt>
                <c:pt idx="9">
                  <c:v>-0.10972499999999995</c:v>
                </c:pt>
                <c:pt idx="10">
                  <c:v>-0.10421874999999994</c:v>
                </c:pt>
                <c:pt idx="11">
                  <c:v>-9.8839999999999928E-2</c:v>
                </c:pt>
                <c:pt idx="12">
                  <c:v>-9.3588749999999943E-2</c:v>
                </c:pt>
                <c:pt idx="13">
                  <c:v>-8.8464999999999933E-2</c:v>
                </c:pt>
                <c:pt idx="14">
                  <c:v>-8.3468749999999925E-2</c:v>
                </c:pt>
                <c:pt idx="15">
                  <c:v>-7.859999999999992E-2</c:v>
                </c:pt>
                <c:pt idx="16">
                  <c:v>-7.3858749999999931E-2</c:v>
                </c:pt>
                <c:pt idx="17">
                  <c:v>-6.9244999999999918E-2</c:v>
                </c:pt>
                <c:pt idx="18">
                  <c:v>-6.4758749999999921E-2</c:v>
                </c:pt>
                <c:pt idx="19">
                  <c:v>-6.0399999999999926E-2</c:v>
                </c:pt>
                <c:pt idx="20">
                  <c:v>-5.616874999999992E-2</c:v>
                </c:pt>
                <c:pt idx="21">
                  <c:v>-5.2064999999999917E-2</c:v>
                </c:pt>
                <c:pt idx="22">
                  <c:v>-4.8088749999999916E-2</c:v>
                </c:pt>
                <c:pt idx="23">
                  <c:v>-4.4239999999999918E-2</c:v>
                </c:pt>
                <c:pt idx="24">
                  <c:v>-4.0518749999999923E-2</c:v>
                </c:pt>
                <c:pt idx="25">
                  <c:v>-3.6924999999999916E-2</c:v>
                </c:pt>
                <c:pt idx="26">
                  <c:v>-3.3458749999999919E-2</c:v>
                </c:pt>
                <c:pt idx="27">
                  <c:v>-3.0119999999999918E-2</c:v>
                </c:pt>
                <c:pt idx="28">
                  <c:v>-2.6908749999999919E-2</c:v>
                </c:pt>
                <c:pt idx="29">
                  <c:v>-2.3824999999999923E-2</c:v>
                </c:pt>
                <c:pt idx="30">
                  <c:v>-2.0868749999999926E-2</c:v>
                </c:pt>
                <c:pt idx="31">
                  <c:v>-1.8039999999999931E-2</c:v>
                </c:pt>
                <c:pt idx="32">
                  <c:v>-1.5338749999999934E-2</c:v>
                </c:pt>
                <c:pt idx="33">
                  <c:v>-1.2764999999999938E-2</c:v>
                </c:pt>
                <c:pt idx="34">
                  <c:v>-1.0318749999999941E-2</c:v>
                </c:pt>
                <c:pt idx="35">
                  <c:v>-7.9999999999999447E-3</c:v>
                </c:pt>
                <c:pt idx="36">
                  <c:v>-5.8087499999999494E-3</c:v>
                </c:pt>
                <c:pt idx="37">
                  <c:v>-3.7449999999999519E-3</c:v>
                </c:pt>
                <c:pt idx="38">
                  <c:v>-1.8087499999999549E-3</c:v>
                </c:pt>
                <c:pt idx="39">
                  <c:v>0</c:v>
                </c:pt>
                <c:pt idx="40">
                  <c:v>1.68125E-3</c:v>
                </c:pt>
                <c:pt idx="41">
                  <c:v>3.235E-3</c:v>
                </c:pt>
                <c:pt idx="42">
                  <c:v>4.6612500000000005E-3</c:v>
                </c:pt>
                <c:pt idx="43">
                  <c:v>5.96E-3</c:v>
                </c:pt>
                <c:pt idx="44">
                  <c:v>7.1312500000000004E-3</c:v>
                </c:pt>
                <c:pt idx="45">
                  <c:v>8.175E-3</c:v>
                </c:pt>
                <c:pt idx="46">
                  <c:v>9.0912500000000004E-3</c:v>
                </c:pt>
                <c:pt idx="47">
                  <c:v>9.8799999999999999E-3</c:v>
                </c:pt>
                <c:pt idx="48">
                  <c:v>1.0541250000000002E-2</c:v>
                </c:pt>
                <c:pt idx="49">
                  <c:v>1.1074999999999998E-2</c:v>
                </c:pt>
                <c:pt idx="50">
                  <c:v>1.1481249999999998E-2</c:v>
                </c:pt>
                <c:pt idx="51">
                  <c:v>1.1760000000000001E-2</c:v>
                </c:pt>
                <c:pt idx="52">
                  <c:v>1.191125E-2</c:v>
                </c:pt>
                <c:pt idx="53">
                  <c:v>1.1935000000000001E-2</c:v>
                </c:pt>
                <c:pt idx="54">
                  <c:v>1.183125E-2</c:v>
                </c:pt>
                <c:pt idx="55">
                  <c:v>1.1600000000000003E-2</c:v>
                </c:pt>
                <c:pt idx="56">
                  <c:v>1.1241249999999998E-2</c:v>
                </c:pt>
                <c:pt idx="57">
                  <c:v>1.0754999999999997E-2</c:v>
                </c:pt>
                <c:pt idx="58">
                  <c:v>1.0141249999999997E-2</c:v>
                </c:pt>
                <c:pt idx="59">
                  <c:v>9.3999999999999986E-3</c:v>
                </c:pt>
                <c:pt idx="60">
                  <c:v>8.5312500000000006E-3</c:v>
                </c:pt>
                <c:pt idx="61">
                  <c:v>7.535E-3</c:v>
                </c:pt>
                <c:pt idx="62">
                  <c:v>6.4112499999999933E-3</c:v>
                </c:pt>
                <c:pt idx="63">
                  <c:v>5.159999999999991E-3</c:v>
                </c:pt>
                <c:pt idx="64">
                  <c:v>3.781249999999993E-3</c:v>
                </c:pt>
                <c:pt idx="65">
                  <c:v>2.2749999999999854E-3</c:v>
                </c:pt>
                <c:pt idx="66">
                  <c:v>6.4124999999998905E-4</c:v>
                </c:pt>
                <c:pt idx="67">
                  <c:v>-1.1200000000000168E-3</c:v>
                </c:pt>
                <c:pt idx="68">
                  <c:v>-3.0087500000000184E-3</c:v>
                </c:pt>
                <c:pt idx="69">
                  <c:v>-5.0250000000000225E-3</c:v>
                </c:pt>
                <c:pt idx="70">
                  <c:v>-7.1687500000000223E-3</c:v>
                </c:pt>
                <c:pt idx="71">
                  <c:v>-9.4400000000000317E-3</c:v>
                </c:pt>
                <c:pt idx="72">
                  <c:v>-1.183875000000003E-2</c:v>
                </c:pt>
                <c:pt idx="73">
                  <c:v>-1.4365000000000037E-2</c:v>
                </c:pt>
                <c:pt idx="74">
                  <c:v>-1.7018750000000041E-2</c:v>
                </c:pt>
                <c:pt idx="75">
                  <c:v>-1.9800000000000054E-2</c:v>
                </c:pt>
                <c:pt idx="76">
                  <c:v>-2.2708750000000041E-2</c:v>
                </c:pt>
                <c:pt idx="77">
                  <c:v>-2.574500000000006E-2</c:v>
                </c:pt>
                <c:pt idx="78">
                  <c:v>-2.8908750000000066E-2</c:v>
                </c:pt>
              </c:numCache>
            </c:numRef>
          </c:val>
          <c:smooth val="0"/>
          <c:extLst>
            <c:ext xmlns:c16="http://schemas.microsoft.com/office/drawing/2014/chart" uri="{C3380CC4-5D6E-409C-BE32-E72D297353CC}">
              <c16:uniqueId val="{00000003-183D-4DBE-9008-AF580A41D77B}"/>
            </c:ext>
          </c:extLst>
        </c:ser>
        <c:dLbls>
          <c:showLegendKey val="0"/>
          <c:showVal val="0"/>
          <c:showCatName val="0"/>
          <c:showSerName val="0"/>
          <c:showPercent val="0"/>
          <c:showBubbleSize val="0"/>
        </c:dLbls>
        <c:smooth val="0"/>
        <c:axId val="427723992"/>
        <c:axId val="427725304"/>
      </c:lineChart>
      <c:catAx>
        <c:axId val="427723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725304"/>
        <c:crosses val="autoZero"/>
        <c:auto val="1"/>
        <c:lblAlgn val="ctr"/>
        <c:lblOffset val="100"/>
        <c:noMultiLvlLbl val="0"/>
      </c:catAx>
      <c:valAx>
        <c:axId val="427725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72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Panel</a:t>
            </a:r>
            <a:r>
              <a:rPr lang="en-US" baseline="0"/>
              <a:t> 3: </a:t>
            </a:r>
            <a:r>
              <a:rPr lang="en-US"/>
              <a:t>Non-parametric</a:t>
            </a:r>
            <a:r>
              <a:rPr lang="en-US" baseline="0"/>
              <a:t> Wage Returns for NSLY 97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[1]NLSY97!$B$1</c:f>
              <c:strCache>
                <c:ptCount val="1"/>
                <c:pt idx="0">
                  <c:v>Pot Exp 1- 4</c:v>
                </c:pt>
              </c:strCache>
            </c:strRef>
          </c:tx>
          <c:spPr>
            <a:ln w="28575" cap="rnd">
              <a:solidFill>
                <a:schemeClr val="accent1"/>
              </a:solidFill>
              <a:round/>
            </a:ln>
            <a:effectLst/>
          </c:spPr>
          <c:marker>
            <c:symbol val="none"/>
          </c:marker>
          <c:cat>
            <c:numRef>
              <c:f>'Figure 3 Panel 3'!$A$2:$A$80</c:f>
              <c:numCache>
                <c:formatCode>0.00</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1.2073675392798577E-15</c:v>
                </c:pt>
                <c:pt idx="40">
                  <c:v>5.000000000000121E-2</c:v>
                </c:pt>
                <c:pt idx="41">
                  <c:v>0.10000000000000121</c:v>
                </c:pt>
                <c:pt idx="42">
                  <c:v>0.15000000000000122</c:v>
                </c:pt>
                <c:pt idx="43">
                  <c:v>0.20000000000000123</c:v>
                </c:pt>
                <c:pt idx="44">
                  <c:v>0.25000000000000122</c:v>
                </c:pt>
                <c:pt idx="45">
                  <c:v>0.30000000000000121</c:v>
                </c:pt>
                <c:pt idx="46">
                  <c:v>0.3500000000000012</c:v>
                </c:pt>
                <c:pt idx="47">
                  <c:v>0.40000000000000119</c:v>
                </c:pt>
                <c:pt idx="48">
                  <c:v>0.45000000000000118</c:v>
                </c:pt>
                <c:pt idx="49">
                  <c:v>0.50000000000000122</c:v>
                </c:pt>
                <c:pt idx="50">
                  <c:v>0.55000000000000127</c:v>
                </c:pt>
                <c:pt idx="51">
                  <c:v>0.60000000000000131</c:v>
                </c:pt>
                <c:pt idx="52">
                  <c:v>0.65000000000000135</c:v>
                </c:pt>
                <c:pt idx="53">
                  <c:v>0.7000000000000014</c:v>
                </c:pt>
                <c:pt idx="54">
                  <c:v>0.75000000000000144</c:v>
                </c:pt>
                <c:pt idx="55">
                  <c:v>0.80000000000000149</c:v>
                </c:pt>
                <c:pt idx="56">
                  <c:v>0.85000000000000153</c:v>
                </c:pt>
                <c:pt idx="57">
                  <c:v>0.90000000000000158</c:v>
                </c:pt>
                <c:pt idx="58">
                  <c:v>0.95000000000000162</c:v>
                </c:pt>
                <c:pt idx="59">
                  <c:v>1.0000000000000016</c:v>
                </c:pt>
                <c:pt idx="60">
                  <c:v>1.0500000000000016</c:v>
                </c:pt>
                <c:pt idx="61">
                  <c:v>1.1000000000000016</c:v>
                </c:pt>
                <c:pt idx="62">
                  <c:v>1.1500000000000017</c:v>
                </c:pt>
                <c:pt idx="63">
                  <c:v>1.2000000000000017</c:v>
                </c:pt>
                <c:pt idx="64">
                  <c:v>1.2500000000000018</c:v>
                </c:pt>
                <c:pt idx="65">
                  <c:v>1.3000000000000018</c:v>
                </c:pt>
                <c:pt idx="66">
                  <c:v>1.3500000000000019</c:v>
                </c:pt>
                <c:pt idx="67">
                  <c:v>1.4000000000000019</c:v>
                </c:pt>
                <c:pt idx="68">
                  <c:v>1.450000000000002</c:v>
                </c:pt>
                <c:pt idx="69">
                  <c:v>1.500000000000002</c:v>
                </c:pt>
                <c:pt idx="70">
                  <c:v>1.550000000000002</c:v>
                </c:pt>
                <c:pt idx="71">
                  <c:v>1.6000000000000021</c:v>
                </c:pt>
                <c:pt idx="72">
                  <c:v>1.6500000000000021</c:v>
                </c:pt>
                <c:pt idx="73">
                  <c:v>1.7000000000000022</c:v>
                </c:pt>
                <c:pt idx="74">
                  <c:v>1.7500000000000022</c:v>
                </c:pt>
                <c:pt idx="75">
                  <c:v>1.8000000000000023</c:v>
                </c:pt>
                <c:pt idx="76">
                  <c:v>1.8500000000000023</c:v>
                </c:pt>
                <c:pt idx="77">
                  <c:v>1.9000000000000024</c:v>
                </c:pt>
                <c:pt idx="78">
                  <c:v>1.9500000000000024</c:v>
                </c:pt>
              </c:numCache>
            </c:numRef>
          </c:cat>
          <c:val>
            <c:numRef>
              <c:f>[1]NLSY97!$B$2:$B$80</c:f>
              <c:numCache>
                <c:formatCode>General</c:formatCode>
                <c:ptCount val="79"/>
                <c:pt idx="0">
                  <c:v>-4.8516749999999997E-2</c:v>
                </c:pt>
                <c:pt idx="1">
                  <c:v>-4.4183253999999998E-2</c:v>
                </c:pt>
                <c:pt idx="2">
                  <c:v>-3.9284706000000003E-2</c:v>
                </c:pt>
                <c:pt idx="3">
                  <c:v>-3.4511566E-2</c:v>
                </c:pt>
                <c:pt idx="4">
                  <c:v>-2.9817580999999999E-2</c:v>
                </c:pt>
                <c:pt idx="5">
                  <c:v>-2.5295258000000001E-2</c:v>
                </c:pt>
                <c:pt idx="6">
                  <c:v>-2.1304131E-2</c:v>
                </c:pt>
                <c:pt idx="7">
                  <c:v>-1.7798900999999999E-2</c:v>
                </c:pt>
                <c:pt idx="8">
                  <c:v>-1.497364E-2</c:v>
                </c:pt>
                <c:pt idx="9">
                  <c:v>-1.2458324E-2</c:v>
                </c:pt>
                <c:pt idx="10">
                  <c:v>-1.0978221999999999E-2</c:v>
                </c:pt>
                <c:pt idx="11">
                  <c:v>-1.0001183E-2</c:v>
                </c:pt>
                <c:pt idx="12">
                  <c:v>-8.8853835999999995E-3</c:v>
                </c:pt>
                <c:pt idx="13">
                  <c:v>-8.0747604000000004E-3</c:v>
                </c:pt>
                <c:pt idx="14">
                  <c:v>-7.1702003000000004E-3</c:v>
                </c:pt>
                <c:pt idx="15">
                  <c:v>-7.2731972000000004E-3</c:v>
                </c:pt>
                <c:pt idx="16">
                  <c:v>-7.4043273999999997E-3</c:v>
                </c:pt>
                <c:pt idx="17">
                  <c:v>-7.2855949000000001E-3</c:v>
                </c:pt>
                <c:pt idx="18">
                  <c:v>-7.0066451999999998E-3</c:v>
                </c:pt>
                <c:pt idx="19">
                  <c:v>-6.1926841999999996E-3</c:v>
                </c:pt>
                <c:pt idx="20">
                  <c:v>-5.9862136999999996E-3</c:v>
                </c:pt>
                <c:pt idx="21">
                  <c:v>-5.9485435000000003E-3</c:v>
                </c:pt>
                <c:pt idx="22">
                  <c:v>-6.2503814999999999E-3</c:v>
                </c:pt>
                <c:pt idx="23">
                  <c:v>-6.4802169999999999E-3</c:v>
                </c:pt>
                <c:pt idx="24">
                  <c:v>-6.5517426000000004E-3</c:v>
                </c:pt>
                <c:pt idx="25">
                  <c:v>-6.4015388000000003E-3</c:v>
                </c:pt>
                <c:pt idx="26">
                  <c:v>-5.8584212999999996E-3</c:v>
                </c:pt>
                <c:pt idx="27">
                  <c:v>-5.3730011000000001E-3</c:v>
                </c:pt>
                <c:pt idx="28">
                  <c:v>-4.5871734999999997E-3</c:v>
                </c:pt>
                <c:pt idx="29">
                  <c:v>-3.8442611999999999E-3</c:v>
                </c:pt>
                <c:pt idx="30">
                  <c:v>-2.8777121999999998E-3</c:v>
                </c:pt>
                <c:pt idx="31">
                  <c:v>-2.0847321000000002E-3</c:v>
                </c:pt>
                <c:pt idx="32">
                  <c:v>-1.7313957E-3</c:v>
                </c:pt>
                <c:pt idx="33">
                  <c:v>-1.1196136E-3</c:v>
                </c:pt>
                <c:pt idx="34">
                  <c:v>-4.7826767000000003E-4</c:v>
                </c:pt>
                <c:pt idx="35">
                  <c:v>-2.6226044E-5</c:v>
                </c:pt>
                <c:pt idx="36">
                  <c:v>1.8453598000000001E-4</c:v>
                </c:pt>
                <c:pt idx="37">
                  <c:v>-1.3780594E-4</c:v>
                </c:pt>
                <c:pt idx="38">
                  <c:v>-9.8705291999999996E-5</c:v>
                </c:pt>
                <c:pt idx="39">
                  <c:v>0</c:v>
                </c:pt>
                <c:pt idx="40">
                  <c:v>4.2581557999999997E-4</c:v>
                </c:pt>
                <c:pt idx="41">
                  <c:v>9.1218948000000002E-4</c:v>
                </c:pt>
                <c:pt idx="42">
                  <c:v>7.5292586999999998E-4</c:v>
                </c:pt>
                <c:pt idx="43">
                  <c:v>4.5061111000000001E-4</c:v>
                </c:pt>
                <c:pt idx="44">
                  <c:v>-4.9161910999999999E-4</c:v>
                </c:pt>
                <c:pt idx="45">
                  <c:v>-1.683712E-3</c:v>
                </c:pt>
                <c:pt idx="46">
                  <c:v>-3.2420157999999998E-3</c:v>
                </c:pt>
                <c:pt idx="47">
                  <c:v>-4.4431686000000001E-3</c:v>
                </c:pt>
                <c:pt idx="48">
                  <c:v>-5.7539940000000001E-3</c:v>
                </c:pt>
                <c:pt idx="49">
                  <c:v>-7.3270797999999996E-3</c:v>
                </c:pt>
                <c:pt idx="50">
                  <c:v>-8.8109969999999992E-3</c:v>
                </c:pt>
                <c:pt idx="51">
                  <c:v>-1.0098457E-2</c:v>
                </c:pt>
                <c:pt idx="52">
                  <c:v>-1.1469841E-2</c:v>
                </c:pt>
                <c:pt idx="53">
                  <c:v>-1.2659073E-2</c:v>
                </c:pt>
                <c:pt idx="54">
                  <c:v>-1.3998985E-2</c:v>
                </c:pt>
                <c:pt idx="55">
                  <c:v>-1.4835835E-2</c:v>
                </c:pt>
                <c:pt idx="56">
                  <c:v>-1.6061306000000001E-2</c:v>
                </c:pt>
                <c:pt idx="57">
                  <c:v>-1.7745971999999999E-2</c:v>
                </c:pt>
                <c:pt idx="58">
                  <c:v>-1.9569874000000001E-2</c:v>
                </c:pt>
                <c:pt idx="59">
                  <c:v>-2.2449493000000001E-2</c:v>
                </c:pt>
                <c:pt idx="60">
                  <c:v>-2.4649142999999998E-2</c:v>
                </c:pt>
                <c:pt idx="61">
                  <c:v>-2.6516438E-2</c:v>
                </c:pt>
                <c:pt idx="62">
                  <c:v>-2.8055191E-2</c:v>
                </c:pt>
                <c:pt idx="63">
                  <c:v>-2.9102324999999998E-2</c:v>
                </c:pt>
                <c:pt idx="64">
                  <c:v>-2.9541969000000001E-2</c:v>
                </c:pt>
                <c:pt idx="65">
                  <c:v>-3.0180931000000001E-2</c:v>
                </c:pt>
                <c:pt idx="66">
                  <c:v>-3.1240463E-2</c:v>
                </c:pt>
                <c:pt idx="67">
                  <c:v>-3.1911373E-2</c:v>
                </c:pt>
                <c:pt idx="68">
                  <c:v>-3.2074928000000003E-2</c:v>
                </c:pt>
                <c:pt idx="69">
                  <c:v>-3.2733917000000001E-2</c:v>
                </c:pt>
                <c:pt idx="70">
                  <c:v>-3.3531666000000002E-2</c:v>
                </c:pt>
                <c:pt idx="71">
                  <c:v>-3.4803867000000002E-2</c:v>
                </c:pt>
                <c:pt idx="72">
                  <c:v>-3.6503315000000001E-2</c:v>
                </c:pt>
                <c:pt idx="73">
                  <c:v>-3.8867473999999999E-2</c:v>
                </c:pt>
                <c:pt idx="74">
                  <c:v>-4.0837287999999999E-2</c:v>
                </c:pt>
                <c:pt idx="75">
                  <c:v>-4.1502953000000002E-2</c:v>
                </c:pt>
                <c:pt idx="76">
                  <c:v>-4.1986941999999999E-2</c:v>
                </c:pt>
                <c:pt idx="77">
                  <c:v>-4.0551186000000003E-2</c:v>
                </c:pt>
                <c:pt idx="78">
                  <c:v>-3.7797928000000001E-2</c:v>
                </c:pt>
              </c:numCache>
            </c:numRef>
          </c:val>
          <c:smooth val="0"/>
          <c:extLst>
            <c:ext xmlns:c16="http://schemas.microsoft.com/office/drawing/2014/chart" uri="{C3380CC4-5D6E-409C-BE32-E72D297353CC}">
              <c16:uniqueId val="{00000000-4523-4435-B46D-01EDD956C75A}"/>
            </c:ext>
          </c:extLst>
        </c:ser>
        <c:ser>
          <c:idx val="1"/>
          <c:order val="1"/>
          <c:tx>
            <c:strRef>
              <c:f>[1]NLSY97!$C$1</c:f>
              <c:strCache>
                <c:ptCount val="1"/>
                <c:pt idx="0">
                  <c:v>Pot Exp 5-8</c:v>
                </c:pt>
              </c:strCache>
            </c:strRef>
          </c:tx>
          <c:spPr>
            <a:ln w="28575" cap="rnd">
              <a:solidFill>
                <a:schemeClr val="accent2"/>
              </a:solidFill>
              <a:prstDash val="dash"/>
              <a:round/>
            </a:ln>
            <a:effectLst/>
          </c:spPr>
          <c:marker>
            <c:symbol val="none"/>
          </c:marker>
          <c:cat>
            <c:numRef>
              <c:f>'Figure 3 Panel 3'!$A$2:$A$80</c:f>
              <c:numCache>
                <c:formatCode>0.00</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1.2073675392798577E-15</c:v>
                </c:pt>
                <c:pt idx="40">
                  <c:v>5.000000000000121E-2</c:v>
                </c:pt>
                <c:pt idx="41">
                  <c:v>0.10000000000000121</c:v>
                </c:pt>
                <c:pt idx="42">
                  <c:v>0.15000000000000122</c:v>
                </c:pt>
                <c:pt idx="43">
                  <c:v>0.20000000000000123</c:v>
                </c:pt>
                <c:pt idx="44">
                  <c:v>0.25000000000000122</c:v>
                </c:pt>
                <c:pt idx="45">
                  <c:v>0.30000000000000121</c:v>
                </c:pt>
                <c:pt idx="46">
                  <c:v>0.3500000000000012</c:v>
                </c:pt>
                <c:pt idx="47">
                  <c:v>0.40000000000000119</c:v>
                </c:pt>
                <c:pt idx="48">
                  <c:v>0.45000000000000118</c:v>
                </c:pt>
                <c:pt idx="49">
                  <c:v>0.50000000000000122</c:v>
                </c:pt>
                <c:pt idx="50">
                  <c:v>0.55000000000000127</c:v>
                </c:pt>
                <c:pt idx="51">
                  <c:v>0.60000000000000131</c:v>
                </c:pt>
                <c:pt idx="52">
                  <c:v>0.65000000000000135</c:v>
                </c:pt>
                <c:pt idx="53">
                  <c:v>0.7000000000000014</c:v>
                </c:pt>
                <c:pt idx="54">
                  <c:v>0.75000000000000144</c:v>
                </c:pt>
                <c:pt idx="55">
                  <c:v>0.80000000000000149</c:v>
                </c:pt>
                <c:pt idx="56">
                  <c:v>0.85000000000000153</c:v>
                </c:pt>
                <c:pt idx="57">
                  <c:v>0.90000000000000158</c:v>
                </c:pt>
                <c:pt idx="58">
                  <c:v>0.95000000000000162</c:v>
                </c:pt>
                <c:pt idx="59">
                  <c:v>1.0000000000000016</c:v>
                </c:pt>
                <c:pt idx="60">
                  <c:v>1.0500000000000016</c:v>
                </c:pt>
                <c:pt idx="61">
                  <c:v>1.1000000000000016</c:v>
                </c:pt>
                <c:pt idx="62">
                  <c:v>1.1500000000000017</c:v>
                </c:pt>
                <c:pt idx="63">
                  <c:v>1.2000000000000017</c:v>
                </c:pt>
                <c:pt idx="64">
                  <c:v>1.2500000000000018</c:v>
                </c:pt>
                <c:pt idx="65">
                  <c:v>1.3000000000000018</c:v>
                </c:pt>
                <c:pt idx="66">
                  <c:v>1.3500000000000019</c:v>
                </c:pt>
                <c:pt idx="67">
                  <c:v>1.4000000000000019</c:v>
                </c:pt>
                <c:pt idx="68">
                  <c:v>1.450000000000002</c:v>
                </c:pt>
                <c:pt idx="69">
                  <c:v>1.500000000000002</c:v>
                </c:pt>
                <c:pt idx="70">
                  <c:v>1.550000000000002</c:v>
                </c:pt>
                <c:pt idx="71">
                  <c:v>1.6000000000000021</c:v>
                </c:pt>
                <c:pt idx="72">
                  <c:v>1.6500000000000021</c:v>
                </c:pt>
                <c:pt idx="73">
                  <c:v>1.7000000000000022</c:v>
                </c:pt>
                <c:pt idx="74">
                  <c:v>1.7500000000000022</c:v>
                </c:pt>
                <c:pt idx="75">
                  <c:v>1.8000000000000023</c:v>
                </c:pt>
                <c:pt idx="76">
                  <c:v>1.8500000000000023</c:v>
                </c:pt>
                <c:pt idx="77">
                  <c:v>1.9000000000000024</c:v>
                </c:pt>
                <c:pt idx="78">
                  <c:v>1.9500000000000024</c:v>
                </c:pt>
              </c:numCache>
            </c:numRef>
          </c:cat>
          <c:val>
            <c:numRef>
              <c:f>[1]NLSY97!$C$2:$C$80</c:f>
              <c:numCache>
                <c:formatCode>General</c:formatCode>
                <c:ptCount val="79"/>
                <c:pt idx="0">
                  <c:v>-3.6841393E-2</c:v>
                </c:pt>
                <c:pt idx="1">
                  <c:v>-3.5733223000000001E-2</c:v>
                </c:pt>
                <c:pt idx="2">
                  <c:v>-3.4538746000000002E-2</c:v>
                </c:pt>
                <c:pt idx="3">
                  <c:v>-3.3355236000000003E-2</c:v>
                </c:pt>
                <c:pt idx="4">
                  <c:v>-3.2231808000000001E-2</c:v>
                </c:pt>
                <c:pt idx="5">
                  <c:v>-3.1092167E-2</c:v>
                </c:pt>
                <c:pt idx="6">
                  <c:v>-2.9826641000000001E-2</c:v>
                </c:pt>
                <c:pt idx="7">
                  <c:v>-2.8297901E-2</c:v>
                </c:pt>
                <c:pt idx="8">
                  <c:v>-2.6732445000000001E-2</c:v>
                </c:pt>
                <c:pt idx="9">
                  <c:v>-2.5162697000000001E-2</c:v>
                </c:pt>
                <c:pt idx="10">
                  <c:v>-2.3688316000000001E-2</c:v>
                </c:pt>
                <c:pt idx="11">
                  <c:v>-2.2230625E-2</c:v>
                </c:pt>
                <c:pt idx="12">
                  <c:v>-2.0788669999999999E-2</c:v>
                </c:pt>
                <c:pt idx="13">
                  <c:v>-1.9346714000000001E-2</c:v>
                </c:pt>
                <c:pt idx="14">
                  <c:v>-1.7946243000000001E-2</c:v>
                </c:pt>
                <c:pt idx="15">
                  <c:v>-1.6562462E-2</c:v>
                </c:pt>
                <c:pt idx="16">
                  <c:v>-1.5388966E-2</c:v>
                </c:pt>
                <c:pt idx="17">
                  <c:v>-1.4081478E-2</c:v>
                </c:pt>
                <c:pt idx="18">
                  <c:v>-1.2809753E-2</c:v>
                </c:pt>
                <c:pt idx="19">
                  <c:v>-1.1601925000000001E-2</c:v>
                </c:pt>
                <c:pt idx="20">
                  <c:v>-1.0863304000000001E-2</c:v>
                </c:pt>
                <c:pt idx="21">
                  <c:v>-1.0187149E-2</c:v>
                </c:pt>
                <c:pt idx="22">
                  <c:v>-9.4842911000000002E-3</c:v>
                </c:pt>
                <c:pt idx="23">
                  <c:v>-8.7471007999999992E-3</c:v>
                </c:pt>
                <c:pt idx="24">
                  <c:v>-8.0451965000000007E-3</c:v>
                </c:pt>
                <c:pt idx="25">
                  <c:v>-7.3757171999999996E-3</c:v>
                </c:pt>
                <c:pt idx="26">
                  <c:v>-6.6437720999999996E-3</c:v>
                </c:pt>
                <c:pt idx="27">
                  <c:v>-5.9628487000000004E-3</c:v>
                </c:pt>
                <c:pt idx="28">
                  <c:v>-5.3238868999999998E-3</c:v>
                </c:pt>
                <c:pt idx="29">
                  <c:v>-4.6854019000000004E-3</c:v>
                </c:pt>
                <c:pt idx="30">
                  <c:v>-4.1856766000000004E-3</c:v>
                </c:pt>
                <c:pt idx="31">
                  <c:v>-3.6144256999999999E-3</c:v>
                </c:pt>
                <c:pt idx="32">
                  <c:v>-2.9015540999999998E-3</c:v>
                </c:pt>
                <c:pt idx="33">
                  <c:v>-2.2001265999999999E-3</c:v>
                </c:pt>
                <c:pt idx="34">
                  <c:v>-1.6341209000000001E-3</c:v>
                </c:pt>
                <c:pt idx="35">
                  <c:v>-1.2073517E-3</c:v>
                </c:pt>
                <c:pt idx="36">
                  <c:v>-8.5067748999999998E-4</c:v>
                </c:pt>
                <c:pt idx="37">
                  <c:v>-5.7268143000000003E-4</c:v>
                </c:pt>
                <c:pt idx="38">
                  <c:v>-2.8371811000000002E-4</c:v>
                </c:pt>
                <c:pt idx="39">
                  <c:v>0</c:v>
                </c:pt>
                <c:pt idx="40">
                  <c:v>2.9563904E-4</c:v>
                </c:pt>
                <c:pt idx="41">
                  <c:v>5.9413909999999996E-4</c:v>
                </c:pt>
                <c:pt idx="42">
                  <c:v>8.7690353E-4</c:v>
                </c:pt>
                <c:pt idx="43">
                  <c:v>1.0900497000000001E-3</c:v>
                </c:pt>
                <c:pt idx="44">
                  <c:v>1.2979507E-3</c:v>
                </c:pt>
                <c:pt idx="45">
                  <c:v>1.449585E-3</c:v>
                </c:pt>
                <c:pt idx="46">
                  <c:v>1.4166832E-3</c:v>
                </c:pt>
                <c:pt idx="47">
                  <c:v>1.3256073E-3</c:v>
                </c:pt>
                <c:pt idx="48">
                  <c:v>1.2445449999999999E-3</c:v>
                </c:pt>
                <c:pt idx="49">
                  <c:v>1.1091231999999999E-3</c:v>
                </c:pt>
                <c:pt idx="50">
                  <c:v>9.8371506E-4</c:v>
                </c:pt>
                <c:pt idx="51">
                  <c:v>8.0108643000000002E-4</c:v>
                </c:pt>
                <c:pt idx="52">
                  <c:v>6.3467025999999998E-4</c:v>
                </c:pt>
                <c:pt idx="53">
                  <c:v>4.4727325000000002E-4</c:v>
                </c:pt>
                <c:pt idx="54">
                  <c:v>1.7881392999999999E-4</c:v>
                </c:pt>
                <c:pt idx="55">
                  <c:v>-7.0095061999999995E-5</c:v>
                </c:pt>
                <c:pt idx="56">
                  <c:v>-3.1185149999999999E-4</c:v>
                </c:pt>
                <c:pt idx="57">
                  <c:v>-6.6518784000000003E-4</c:v>
                </c:pt>
                <c:pt idx="58">
                  <c:v>-1.0523796E-3</c:v>
                </c:pt>
                <c:pt idx="59">
                  <c:v>-1.5330315E-3</c:v>
                </c:pt>
                <c:pt idx="60">
                  <c:v>-1.6307831E-3</c:v>
                </c:pt>
                <c:pt idx="61">
                  <c:v>-1.7952918999999999E-3</c:v>
                </c:pt>
                <c:pt idx="62">
                  <c:v>-1.9888877999999998E-3</c:v>
                </c:pt>
                <c:pt idx="63">
                  <c:v>-2.1791457999999998E-3</c:v>
                </c:pt>
                <c:pt idx="64">
                  <c:v>-2.2625923E-3</c:v>
                </c:pt>
                <c:pt idx="65">
                  <c:v>-2.3365020999999999E-3</c:v>
                </c:pt>
                <c:pt idx="66">
                  <c:v>-2.5601386999999998E-3</c:v>
                </c:pt>
                <c:pt idx="67">
                  <c:v>-2.6569366000000001E-3</c:v>
                </c:pt>
                <c:pt idx="68">
                  <c:v>-2.5873184E-3</c:v>
                </c:pt>
                <c:pt idx="69">
                  <c:v>-2.6082992999999998E-3</c:v>
                </c:pt>
                <c:pt idx="70">
                  <c:v>-2.6044846E-3</c:v>
                </c:pt>
                <c:pt idx="71">
                  <c:v>-2.7160645E-3</c:v>
                </c:pt>
                <c:pt idx="72">
                  <c:v>-3.2434463999999998E-3</c:v>
                </c:pt>
                <c:pt idx="73">
                  <c:v>-3.8337708000000001E-3</c:v>
                </c:pt>
                <c:pt idx="74">
                  <c:v>-4.3482779999999997E-3</c:v>
                </c:pt>
                <c:pt idx="75">
                  <c:v>-4.8270225999999996E-3</c:v>
                </c:pt>
                <c:pt idx="76">
                  <c:v>-5.1202773999999996E-3</c:v>
                </c:pt>
                <c:pt idx="77">
                  <c:v>-5.3677559E-3</c:v>
                </c:pt>
                <c:pt idx="78">
                  <c:v>-5.7373047000000002E-3</c:v>
                </c:pt>
              </c:numCache>
            </c:numRef>
          </c:val>
          <c:smooth val="0"/>
          <c:extLst>
            <c:ext xmlns:c16="http://schemas.microsoft.com/office/drawing/2014/chart" uri="{C3380CC4-5D6E-409C-BE32-E72D297353CC}">
              <c16:uniqueId val="{00000001-4523-4435-B46D-01EDD956C75A}"/>
            </c:ext>
          </c:extLst>
        </c:ser>
        <c:ser>
          <c:idx val="2"/>
          <c:order val="2"/>
          <c:tx>
            <c:strRef>
              <c:f>[1]NLSY97!$D$1</c:f>
              <c:strCache>
                <c:ptCount val="1"/>
                <c:pt idx="0">
                  <c:v>Pot Exp 9-12</c:v>
                </c:pt>
              </c:strCache>
            </c:strRef>
          </c:tx>
          <c:spPr>
            <a:ln w="28575" cap="rnd">
              <a:solidFill>
                <a:schemeClr val="accent3"/>
              </a:solidFill>
              <a:prstDash val="sysDash"/>
              <a:round/>
            </a:ln>
            <a:effectLst/>
          </c:spPr>
          <c:marker>
            <c:symbol val="none"/>
          </c:marker>
          <c:cat>
            <c:numRef>
              <c:f>'Figure 3 Panel 3'!$A$2:$A$80</c:f>
              <c:numCache>
                <c:formatCode>0.00</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1.2073675392798577E-15</c:v>
                </c:pt>
                <c:pt idx="40">
                  <c:v>5.000000000000121E-2</c:v>
                </c:pt>
                <c:pt idx="41">
                  <c:v>0.10000000000000121</c:v>
                </c:pt>
                <c:pt idx="42">
                  <c:v>0.15000000000000122</c:v>
                </c:pt>
                <c:pt idx="43">
                  <c:v>0.20000000000000123</c:v>
                </c:pt>
                <c:pt idx="44">
                  <c:v>0.25000000000000122</c:v>
                </c:pt>
                <c:pt idx="45">
                  <c:v>0.30000000000000121</c:v>
                </c:pt>
                <c:pt idx="46">
                  <c:v>0.3500000000000012</c:v>
                </c:pt>
                <c:pt idx="47">
                  <c:v>0.40000000000000119</c:v>
                </c:pt>
                <c:pt idx="48">
                  <c:v>0.45000000000000118</c:v>
                </c:pt>
                <c:pt idx="49">
                  <c:v>0.50000000000000122</c:v>
                </c:pt>
                <c:pt idx="50">
                  <c:v>0.55000000000000127</c:v>
                </c:pt>
                <c:pt idx="51">
                  <c:v>0.60000000000000131</c:v>
                </c:pt>
                <c:pt idx="52">
                  <c:v>0.65000000000000135</c:v>
                </c:pt>
                <c:pt idx="53">
                  <c:v>0.7000000000000014</c:v>
                </c:pt>
                <c:pt idx="54">
                  <c:v>0.75000000000000144</c:v>
                </c:pt>
                <c:pt idx="55">
                  <c:v>0.80000000000000149</c:v>
                </c:pt>
                <c:pt idx="56">
                  <c:v>0.85000000000000153</c:v>
                </c:pt>
                <c:pt idx="57">
                  <c:v>0.90000000000000158</c:v>
                </c:pt>
                <c:pt idx="58">
                  <c:v>0.95000000000000162</c:v>
                </c:pt>
                <c:pt idx="59">
                  <c:v>1.0000000000000016</c:v>
                </c:pt>
                <c:pt idx="60">
                  <c:v>1.0500000000000016</c:v>
                </c:pt>
                <c:pt idx="61">
                  <c:v>1.1000000000000016</c:v>
                </c:pt>
                <c:pt idx="62">
                  <c:v>1.1500000000000017</c:v>
                </c:pt>
                <c:pt idx="63">
                  <c:v>1.2000000000000017</c:v>
                </c:pt>
                <c:pt idx="64">
                  <c:v>1.2500000000000018</c:v>
                </c:pt>
                <c:pt idx="65">
                  <c:v>1.3000000000000018</c:v>
                </c:pt>
                <c:pt idx="66">
                  <c:v>1.3500000000000019</c:v>
                </c:pt>
                <c:pt idx="67">
                  <c:v>1.4000000000000019</c:v>
                </c:pt>
                <c:pt idx="68">
                  <c:v>1.450000000000002</c:v>
                </c:pt>
                <c:pt idx="69">
                  <c:v>1.500000000000002</c:v>
                </c:pt>
                <c:pt idx="70">
                  <c:v>1.550000000000002</c:v>
                </c:pt>
                <c:pt idx="71">
                  <c:v>1.6000000000000021</c:v>
                </c:pt>
                <c:pt idx="72">
                  <c:v>1.6500000000000021</c:v>
                </c:pt>
                <c:pt idx="73">
                  <c:v>1.7000000000000022</c:v>
                </c:pt>
                <c:pt idx="74">
                  <c:v>1.7500000000000022</c:v>
                </c:pt>
                <c:pt idx="75">
                  <c:v>1.8000000000000023</c:v>
                </c:pt>
                <c:pt idx="76">
                  <c:v>1.8500000000000023</c:v>
                </c:pt>
                <c:pt idx="77">
                  <c:v>1.9000000000000024</c:v>
                </c:pt>
                <c:pt idx="78">
                  <c:v>1.9500000000000024</c:v>
                </c:pt>
              </c:numCache>
            </c:numRef>
          </c:cat>
          <c:val>
            <c:numRef>
              <c:f>[1]NLSY97!$D$2:$D$80</c:f>
              <c:numCache>
                <c:formatCode>General</c:formatCode>
                <c:ptCount val="79"/>
                <c:pt idx="0">
                  <c:v>-0.11100674000000001</c:v>
                </c:pt>
                <c:pt idx="1">
                  <c:v>-0.10827017</c:v>
                </c:pt>
                <c:pt idx="2">
                  <c:v>-0.10510635</c:v>
                </c:pt>
                <c:pt idx="3">
                  <c:v>-0.10171461</c:v>
                </c:pt>
                <c:pt idx="4">
                  <c:v>-9.8020553999999996E-2</c:v>
                </c:pt>
                <c:pt idx="5">
                  <c:v>-9.4289303000000005E-2</c:v>
                </c:pt>
                <c:pt idx="6">
                  <c:v>-9.0627669999999994E-2</c:v>
                </c:pt>
                <c:pt idx="7">
                  <c:v>-8.7164402000000002E-2</c:v>
                </c:pt>
                <c:pt idx="8">
                  <c:v>-8.3666325E-2</c:v>
                </c:pt>
                <c:pt idx="9">
                  <c:v>-7.9896927000000006E-2</c:v>
                </c:pt>
                <c:pt idx="10">
                  <c:v>-7.6158524000000005E-2</c:v>
                </c:pt>
                <c:pt idx="11">
                  <c:v>-7.2824000999999999E-2</c:v>
                </c:pt>
                <c:pt idx="12">
                  <c:v>-6.9381713999999997E-2</c:v>
                </c:pt>
                <c:pt idx="13">
                  <c:v>-6.5608025E-2</c:v>
                </c:pt>
                <c:pt idx="14">
                  <c:v>-6.1632632999999999E-2</c:v>
                </c:pt>
                <c:pt idx="15">
                  <c:v>-5.7749270999999998E-2</c:v>
                </c:pt>
                <c:pt idx="16">
                  <c:v>-5.3591250999999999E-2</c:v>
                </c:pt>
                <c:pt idx="17">
                  <c:v>-4.9163341999999999E-2</c:v>
                </c:pt>
                <c:pt idx="18">
                  <c:v>-4.4771670999999999E-2</c:v>
                </c:pt>
                <c:pt idx="19">
                  <c:v>-4.1165352000000002E-2</c:v>
                </c:pt>
                <c:pt idx="20">
                  <c:v>-3.8404464999999999E-2</c:v>
                </c:pt>
                <c:pt idx="21">
                  <c:v>-3.5705566000000001E-2</c:v>
                </c:pt>
                <c:pt idx="22">
                  <c:v>-3.3058642999999999E-2</c:v>
                </c:pt>
                <c:pt idx="23">
                  <c:v>-3.0400276E-2</c:v>
                </c:pt>
                <c:pt idx="24">
                  <c:v>-2.7924537999999999E-2</c:v>
                </c:pt>
                <c:pt idx="25">
                  <c:v>-2.5428295E-2</c:v>
                </c:pt>
                <c:pt idx="26">
                  <c:v>-2.3002624999999999E-2</c:v>
                </c:pt>
                <c:pt idx="27">
                  <c:v>-2.0591735999999999E-2</c:v>
                </c:pt>
                <c:pt idx="28">
                  <c:v>-1.8453120999999999E-2</c:v>
                </c:pt>
                <c:pt idx="29">
                  <c:v>-1.6115188999999999E-2</c:v>
                </c:pt>
                <c:pt idx="30">
                  <c:v>-1.3960838E-2</c:v>
                </c:pt>
                <c:pt idx="31">
                  <c:v>-1.192522E-2</c:v>
                </c:pt>
                <c:pt idx="32">
                  <c:v>-1.0025500999999999E-2</c:v>
                </c:pt>
                <c:pt idx="33">
                  <c:v>-8.3327292999999993E-3</c:v>
                </c:pt>
                <c:pt idx="34">
                  <c:v>-6.7186355999999999E-3</c:v>
                </c:pt>
                <c:pt idx="35">
                  <c:v>-5.2680968999999998E-3</c:v>
                </c:pt>
                <c:pt idx="36">
                  <c:v>-3.7999153000000002E-3</c:v>
                </c:pt>
                <c:pt idx="37">
                  <c:v>-2.4108887000000002E-3</c:v>
                </c:pt>
                <c:pt idx="38">
                  <c:v>-1.1935234000000001E-3</c:v>
                </c:pt>
                <c:pt idx="39">
                  <c:v>0</c:v>
                </c:pt>
                <c:pt idx="40">
                  <c:v>1.1906624E-3</c:v>
                </c:pt>
                <c:pt idx="41">
                  <c:v>2.4271011000000001E-3</c:v>
                </c:pt>
                <c:pt idx="42">
                  <c:v>3.4184456000000002E-3</c:v>
                </c:pt>
                <c:pt idx="43">
                  <c:v>4.1399002000000002E-3</c:v>
                </c:pt>
                <c:pt idx="44">
                  <c:v>4.5604705999999998E-3</c:v>
                </c:pt>
                <c:pt idx="45">
                  <c:v>4.8875808999999997E-3</c:v>
                </c:pt>
                <c:pt idx="46">
                  <c:v>4.7059058999999997E-3</c:v>
                </c:pt>
                <c:pt idx="47">
                  <c:v>4.1475295999999998E-3</c:v>
                </c:pt>
                <c:pt idx="48">
                  <c:v>3.8018227000000001E-3</c:v>
                </c:pt>
                <c:pt idx="49">
                  <c:v>3.7322044E-3</c:v>
                </c:pt>
                <c:pt idx="50">
                  <c:v>3.8132667999999999E-3</c:v>
                </c:pt>
                <c:pt idx="51">
                  <c:v>3.8318634000000002E-3</c:v>
                </c:pt>
                <c:pt idx="52">
                  <c:v>4.0063857999999997E-3</c:v>
                </c:pt>
                <c:pt idx="53">
                  <c:v>4.1069983999999999E-3</c:v>
                </c:pt>
                <c:pt idx="54">
                  <c:v>4.2881966000000004E-3</c:v>
                </c:pt>
                <c:pt idx="55">
                  <c:v>4.5919417999999998E-3</c:v>
                </c:pt>
                <c:pt idx="56">
                  <c:v>4.7359467000000002E-3</c:v>
                </c:pt>
                <c:pt idx="57">
                  <c:v>5.0382613999999997E-3</c:v>
                </c:pt>
                <c:pt idx="58">
                  <c:v>5.4178237999999998E-3</c:v>
                </c:pt>
                <c:pt idx="59">
                  <c:v>5.4254532000000003E-3</c:v>
                </c:pt>
                <c:pt idx="60">
                  <c:v>5.8412552000000001E-3</c:v>
                </c:pt>
                <c:pt idx="61">
                  <c:v>6.0057640000000002E-3</c:v>
                </c:pt>
                <c:pt idx="62">
                  <c:v>6.2274933000000003E-3</c:v>
                </c:pt>
                <c:pt idx="63">
                  <c:v>6.4177512999999999E-3</c:v>
                </c:pt>
                <c:pt idx="64">
                  <c:v>6.4573288000000003E-3</c:v>
                </c:pt>
                <c:pt idx="65">
                  <c:v>6.4415931999999999E-3</c:v>
                </c:pt>
                <c:pt idx="66">
                  <c:v>6.1879157999999998E-3</c:v>
                </c:pt>
                <c:pt idx="67">
                  <c:v>5.8488845999999997E-3</c:v>
                </c:pt>
                <c:pt idx="68">
                  <c:v>5.4326056999999999E-3</c:v>
                </c:pt>
                <c:pt idx="69">
                  <c:v>4.7869682E-3</c:v>
                </c:pt>
                <c:pt idx="70">
                  <c:v>3.9258002999999998E-3</c:v>
                </c:pt>
                <c:pt idx="71">
                  <c:v>3.0050277999999998E-3</c:v>
                </c:pt>
                <c:pt idx="72">
                  <c:v>1.9607544E-3</c:v>
                </c:pt>
                <c:pt idx="73">
                  <c:v>1.0519028E-3</c:v>
                </c:pt>
                <c:pt idx="74">
                  <c:v>2.6559830000000002E-4</c:v>
                </c:pt>
                <c:pt idx="75">
                  <c:v>-4.4345855999999998E-5</c:v>
                </c:pt>
                <c:pt idx="76">
                  <c:v>7.7533721999999995E-4</c:v>
                </c:pt>
                <c:pt idx="77">
                  <c:v>1.7943382E-3</c:v>
                </c:pt>
                <c:pt idx="78">
                  <c:v>2.5844574000000002E-3</c:v>
                </c:pt>
              </c:numCache>
            </c:numRef>
          </c:val>
          <c:smooth val="0"/>
          <c:extLst>
            <c:ext xmlns:c16="http://schemas.microsoft.com/office/drawing/2014/chart" uri="{C3380CC4-5D6E-409C-BE32-E72D297353CC}">
              <c16:uniqueId val="{00000002-4523-4435-B46D-01EDD956C75A}"/>
            </c:ext>
          </c:extLst>
        </c:ser>
        <c:ser>
          <c:idx val="3"/>
          <c:order val="3"/>
          <c:tx>
            <c:strRef>
              <c:f>[1]NLSY97!$E$1</c:f>
              <c:strCache>
                <c:ptCount val="1"/>
                <c:pt idx="0">
                  <c:v>Pot Exp 13 - 16</c:v>
                </c:pt>
              </c:strCache>
            </c:strRef>
          </c:tx>
          <c:spPr>
            <a:ln w="28575" cap="rnd">
              <a:solidFill>
                <a:schemeClr val="accent4"/>
              </a:solidFill>
              <a:prstDash val="sysDot"/>
              <a:round/>
            </a:ln>
            <a:effectLst/>
          </c:spPr>
          <c:marker>
            <c:symbol val="none"/>
          </c:marker>
          <c:cat>
            <c:numRef>
              <c:f>'Figure 3 Panel 3'!$A$2:$A$80</c:f>
              <c:numCache>
                <c:formatCode>0.00</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1.2073675392798577E-15</c:v>
                </c:pt>
                <c:pt idx="40">
                  <c:v>5.000000000000121E-2</c:v>
                </c:pt>
                <c:pt idx="41">
                  <c:v>0.10000000000000121</c:v>
                </c:pt>
                <c:pt idx="42">
                  <c:v>0.15000000000000122</c:v>
                </c:pt>
                <c:pt idx="43">
                  <c:v>0.20000000000000123</c:v>
                </c:pt>
                <c:pt idx="44">
                  <c:v>0.25000000000000122</c:v>
                </c:pt>
                <c:pt idx="45">
                  <c:v>0.30000000000000121</c:v>
                </c:pt>
                <c:pt idx="46">
                  <c:v>0.3500000000000012</c:v>
                </c:pt>
                <c:pt idx="47">
                  <c:v>0.40000000000000119</c:v>
                </c:pt>
                <c:pt idx="48">
                  <c:v>0.45000000000000118</c:v>
                </c:pt>
                <c:pt idx="49">
                  <c:v>0.50000000000000122</c:v>
                </c:pt>
                <c:pt idx="50">
                  <c:v>0.55000000000000127</c:v>
                </c:pt>
                <c:pt idx="51">
                  <c:v>0.60000000000000131</c:v>
                </c:pt>
                <c:pt idx="52">
                  <c:v>0.65000000000000135</c:v>
                </c:pt>
                <c:pt idx="53">
                  <c:v>0.7000000000000014</c:v>
                </c:pt>
                <c:pt idx="54">
                  <c:v>0.75000000000000144</c:v>
                </c:pt>
                <c:pt idx="55">
                  <c:v>0.80000000000000149</c:v>
                </c:pt>
                <c:pt idx="56">
                  <c:v>0.85000000000000153</c:v>
                </c:pt>
                <c:pt idx="57">
                  <c:v>0.90000000000000158</c:v>
                </c:pt>
                <c:pt idx="58">
                  <c:v>0.95000000000000162</c:v>
                </c:pt>
                <c:pt idx="59">
                  <c:v>1.0000000000000016</c:v>
                </c:pt>
                <c:pt idx="60">
                  <c:v>1.0500000000000016</c:v>
                </c:pt>
                <c:pt idx="61">
                  <c:v>1.1000000000000016</c:v>
                </c:pt>
                <c:pt idx="62">
                  <c:v>1.1500000000000017</c:v>
                </c:pt>
                <c:pt idx="63">
                  <c:v>1.2000000000000017</c:v>
                </c:pt>
                <c:pt idx="64">
                  <c:v>1.2500000000000018</c:v>
                </c:pt>
                <c:pt idx="65">
                  <c:v>1.3000000000000018</c:v>
                </c:pt>
                <c:pt idx="66">
                  <c:v>1.3500000000000019</c:v>
                </c:pt>
                <c:pt idx="67">
                  <c:v>1.4000000000000019</c:v>
                </c:pt>
                <c:pt idx="68">
                  <c:v>1.450000000000002</c:v>
                </c:pt>
                <c:pt idx="69">
                  <c:v>1.500000000000002</c:v>
                </c:pt>
                <c:pt idx="70">
                  <c:v>1.550000000000002</c:v>
                </c:pt>
                <c:pt idx="71">
                  <c:v>1.6000000000000021</c:v>
                </c:pt>
                <c:pt idx="72">
                  <c:v>1.6500000000000021</c:v>
                </c:pt>
                <c:pt idx="73">
                  <c:v>1.7000000000000022</c:v>
                </c:pt>
                <c:pt idx="74">
                  <c:v>1.7500000000000022</c:v>
                </c:pt>
                <c:pt idx="75">
                  <c:v>1.8000000000000023</c:v>
                </c:pt>
                <c:pt idx="76">
                  <c:v>1.8500000000000023</c:v>
                </c:pt>
                <c:pt idx="77">
                  <c:v>1.9000000000000024</c:v>
                </c:pt>
                <c:pt idx="78">
                  <c:v>1.9500000000000024</c:v>
                </c:pt>
              </c:numCache>
            </c:numRef>
          </c:cat>
          <c:val>
            <c:numRef>
              <c:f>[1]NLSY97!$E$2:$E$80</c:f>
              <c:numCache>
                <c:formatCode>General</c:formatCode>
                <c:ptCount val="79"/>
                <c:pt idx="0">
                  <c:v>-0.12039328000000001</c:v>
                </c:pt>
                <c:pt idx="1">
                  <c:v>-0.11798429000000001</c:v>
                </c:pt>
                <c:pt idx="2">
                  <c:v>-0.11623049000000001</c:v>
                </c:pt>
                <c:pt idx="3">
                  <c:v>-0.11393642</c:v>
                </c:pt>
                <c:pt idx="4">
                  <c:v>-0.11112261</c:v>
                </c:pt>
                <c:pt idx="5">
                  <c:v>-0.10815144</c:v>
                </c:pt>
                <c:pt idx="6">
                  <c:v>-0.10445166</c:v>
                </c:pt>
                <c:pt idx="7">
                  <c:v>-0.10064125</c:v>
                </c:pt>
                <c:pt idx="8">
                  <c:v>-9.6952915000000001E-2</c:v>
                </c:pt>
                <c:pt idx="9">
                  <c:v>-9.3248366999999999E-2</c:v>
                </c:pt>
                <c:pt idx="10">
                  <c:v>-8.9410781999999994E-2</c:v>
                </c:pt>
                <c:pt idx="11">
                  <c:v>-8.5468769E-2</c:v>
                </c:pt>
                <c:pt idx="12">
                  <c:v>-8.0900191999999996E-2</c:v>
                </c:pt>
                <c:pt idx="13">
                  <c:v>-7.6058865000000003E-2</c:v>
                </c:pt>
                <c:pt idx="14">
                  <c:v>-7.1069717000000004E-2</c:v>
                </c:pt>
                <c:pt idx="15">
                  <c:v>-6.5995215999999995E-2</c:v>
                </c:pt>
                <c:pt idx="16">
                  <c:v>-6.1542511000000001E-2</c:v>
                </c:pt>
                <c:pt idx="17">
                  <c:v>-5.6664944000000002E-2</c:v>
                </c:pt>
                <c:pt idx="18">
                  <c:v>-5.1589011999999997E-2</c:v>
                </c:pt>
                <c:pt idx="19">
                  <c:v>-4.7581195999999999E-2</c:v>
                </c:pt>
                <c:pt idx="20">
                  <c:v>-4.4441223000000002E-2</c:v>
                </c:pt>
                <c:pt idx="21">
                  <c:v>-4.1366100000000003E-2</c:v>
                </c:pt>
                <c:pt idx="22">
                  <c:v>-3.8358212000000003E-2</c:v>
                </c:pt>
                <c:pt idx="23">
                  <c:v>-3.5453320000000003E-2</c:v>
                </c:pt>
                <c:pt idx="24">
                  <c:v>-3.3041477E-2</c:v>
                </c:pt>
                <c:pt idx="25">
                  <c:v>-3.0255794999999999E-2</c:v>
                </c:pt>
                <c:pt idx="26">
                  <c:v>-2.7535915000000001E-2</c:v>
                </c:pt>
                <c:pt idx="27">
                  <c:v>-2.4697780999999999E-2</c:v>
                </c:pt>
                <c:pt idx="28">
                  <c:v>-2.1882057E-2</c:v>
                </c:pt>
                <c:pt idx="29">
                  <c:v>-1.9165516E-2</c:v>
                </c:pt>
                <c:pt idx="30">
                  <c:v>-1.6714573E-2</c:v>
                </c:pt>
                <c:pt idx="31">
                  <c:v>-1.4213562000000001E-2</c:v>
                </c:pt>
                <c:pt idx="32">
                  <c:v>-1.1973858E-2</c:v>
                </c:pt>
                <c:pt idx="33">
                  <c:v>-9.8271369999999997E-3</c:v>
                </c:pt>
                <c:pt idx="34">
                  <c:v>-7.7557564000000001E-3</c:v>
                </c:pt>
                <c:pt idx="35">
                  <c:v>-6.0343742000000004E-3</c:v>
                </c:pt>
                <c:pt idx="36">
                  <c:v>-4.4159888999999999E-3</c:v>
                </c:pt>
                <c:pt idx="37">
                  <c:v>-2.7623177E-3</c:v>
                </c:pt>
                <c:pt idx="38">
                  <c:v>-1.2516974999999999E-3</c:v>
                </c:pt>
                <c:pt idx="39">
                  <c:v>0</c:v>
                </c:pt>
                <c:pt idx="40">
                  <c:v>8.1253051999999998E-4</c:v>
                </c:pt>
                <c:pt idx="41">
                  <c:v>1.127243E-3</c:v>
                </c:pt>
                <c:pt idx="42">
                  <c:v>1.2974739E-3</c:v>
                </c:pt>
                <c:pt idx="43">
                  <c:v>9.7370148000000003E-4</c:v>
                </c:pt>
                <c:pt idx="44">
                  <c:v>5.9461593999999998E-4</c:v>
                </c:pt>
                <c:pt idx="45">
                  <c:v>7.8248977999999996E-4</c:v>
                </c:pt>
                <c:pt idx="46">
                  <c:v>5.2356720000000002E-4</c:v>
                </c:pt>
                <c:pt idx="47">
                  <c:v>8.3446502999999996E-5</c:v>
                </c:pt>
                <c:pt idx="48">
                  <c:v>1.5640259000000001E-4</c:v>
                </c:pt>
                <c:pt idx="49">
                  <c:v>6.5898895E-4</c:v>
                </c:pt>
                <c:pt idx="50">
                  <c:v>1.4195442000000001E-3</c:v>
                </c:pt>
                <c:pt idx="51">
                  <c:v>2.2292137000000001E-3</c:v>
                </c:pt>
                <c:pt idx="52">
                  <c:v>3.1323433000000002E-3</c:v>
                </c:pt>
                <c:pt idx="53">
                  <c:v>4.2810440000000003E-3</c:v>
                </c:pt>
                <c:pt idx="54">
                  <c:v>4.9018860000000003E-3</c:v>
                </c:pt>
                <c:pt idx="55">
                  <c:v>5.6028366000000001E-3</c:v>
                </c:pt>
                <c:pt idx="56">
                  <c:v>5.8369637000000004E-3</c:v>
                </c:pt>
                <c:pt idx="57">
                  <c:v>6.0396193999999997E-3</c:v>
                </c:pt>
                <c:pt idx="58">
                  <c:v>6.3419341999999997E-3</c:v>
                </c:pt>
                <c:pt idx="59">
                  <c:v>6.8354606999999996E-3</c:v>
                </c:pt>
                <c:pt idx="60">
                  <c:v>7.6937675000000004E-3</c:v>
                </c:pt>
                <c:pt idx="61">
                  <c:v>8.4671973999999994E-3</c:v>
                </c:pt>
                <c:pt idx="62">
                  <c:v>9.0951920000000002E-3</c:v>
                </c:pt>
                <c:pt idx="63">
                  <c:v>9.5877646999999993E-3</c:v>
                </c:pt>
                <c:pt idx="64">
                  <c:v>9.8338126999999997E-3</c:v>
                </c:pt>
                <c:pt idx="65">
                  <c:v>9.9706650000000001E-3</c:v>
                </c:pt>
                <c:pt idx="66">
                  <c:v>9.6011162000000008E-3</c:v>
                </c:pt>
                <c:pt idx="67">
                  <c:v>9.3636512999999994E-3</c:v>
                </c:pt>
                <c:pt idx="68">
                  <c:v>9.3140601999999999E-3</c:v>
                </c:pt>
                <c:pt idx="69">
                  <c:v>9.8152160999999995E-3</c:v>
                </c:pt>
                <c:pt idx="70">
                  <c:v>1.0530472000000001E-2</c:v>
                </c:pt>
                <c:pt idx="71">
                  <c:v>1.1119366E-2</c:v>
                </c:pt>
                <c:pt idx="72">
                  <c:v>1.2741565999999999E-2</c:v>
                </c:pt>
                <c:pt idx="73">
                  <c:v>1.4661789E-2</c:v>
                </c:pt>
                <c:pt idx="74">
                  <c:v>1.5836238999999998E-2</c:v>
                </c:pt>
                <c:pt idx="75">
                  <c:v>1.7757893E-2</c:v>
                </c:pt>
                <c:pt idx="76">
                  <c:v>2.0038605000000001E-2</c:v>
                </c:pt>
                <c:pt idx="77">
                  <c:v>2.1815299999999999E-2</c:v>
                </c:pt>
                <c:pt idx="78">
                  <c:v>2.3262501000000001E-2</c:v>
                </c:pt>
              </c:numCache>
            </c:numRef>
          </c:val>
          <c:smooth val="0"/>
          <c:extLst>
            <c:ext xmlns:c16="http://schemas.microsoft.com/office/drawing/2014/chart" uri="{C3380CC4-5D6E-409C-BE32-E72D297353CC}">
              <c16:uniqueId val="{00000003-4523-4435-B46D-01EDD956C75A}"/>
            </c:ext>
          </c:extLst>
        </c:ser>
        <c:dLbls>
          <c:showLegendKey val="0"/>
          <c:showVal val="0"/>
          <c:showCatName val="0"/>
          <c:showSerName val="0"/>
          <c:showPercent val="0"/>
          <c:showBubbleSize val="0"/>
        </c:dLbls>
        <c:smooth val="0"/>
        <c:axId val="1188644303"/>
        <c:axId val="857523071"/>
        <c:extLst>
          <c:ext xmlns:c15="http://schemas.microsoft.com/office/drawing/2012/chart" uri="{02D57815-91ED-43cb-92C2-25804820EDAC}">
            <c15:filteredLineSeries>
              <c15:ser>
                <c:idx val="4"/>
                <c:order val="4"/>
                <c:tx>
                  <c:strRef>
                    <c:extLst>
                      <c:ext uri="{02D57815-91ED-43cb-92C2-25804820EDAC}">
                        <c15:formulaRef>
                          <c15:sqref>[1]NLSY97!$F$1</c15:sqref>
                        </c15:formulaRef>
                      </c:ext>
                    </c:extLst>
                    <c:strCache>
                      <c:ptCount val="1"/>
                      <c:pt idx="0">
                        <c:v>Pot Exp 17 - 21</c:v>
                      </c:pt>
                    </c:strCache>
                  </c:strRef>
                </c:tx>
                <c:spPr>
                  <a:ln w="28575" cap="rnd">
                    <a:solidFill>
                      <a:schemeClr val="accent5"/>
                    </a:solidFill>
                    <a:prstDash val="dashDot"/>
                    <a:round/>
                  </a:ln>
                  <a:effectLst/>
                </c:spPr>
                <c:marker>
                  <c:symbol val="none"/>
                </c:marker>
                <c:cat>
                  <c:numRef>
                    <c:extLst>
                      <c:ext uri="{02D57815-91ED-43cb-92C2-25804820EDAC}">
                        <c15:formulaRef>
                          <c15:sqref>'Figure 3 Panel 3'!$A$2:$A$80</c15:sqref>
                        </c15:formulaRef>
                      </c:ext>
                    </c:extLst>
                    <c:numCache>
                      <c:formatCode>0.00</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1.2073675392798577E-15</c:v>
                      </c:pt>
                      <c:pt idx="40">
                        <c:v>5.000000000000121E-2</c:v>
                      </c:pt>
                      <c:pt idx="41">
                        <c:v>0.10000000000000121</c:v>
                      </c:pt>
                      <c:pt idx="42">
                        <c:v>0.15000000000000122</c:v>
                      </c:pt>
                      <c:pt idx="43">
                        <c:v>0.20000000000000123</c:v>
                      </c:pt>
                      <c:pt idx="44">
                        <c:v>0.25000000000000122</c:v>
                      </c:pt>
                      <c:pt idx="45">
                        <c:v>0.30000000000000121</c:v>
                      </c:pt>
                      <c:pt idx="46">
                        <c:v>0.3500000000000012</c:v>
                      </c:pt>
                      <c:pt idx="47">
                        <c:v>0.40000000000000119</c:v>
                      </c:pt>
                      <c:pt idx="48">
                        <c:v>0.45000000000000118</c:v>
                      </c:pt>
                      <c:pt idx="49">
                        <c:v>0.50000000000000122</c:v>
                      </c:pt>
                      <c:pt idx="50">
                        <c:v>0.55000000000000127</c:v>
                      </c:pt>
                      <c:pt idx="51">
                        <c:v>0.60000000000000131</c:v>
                      </c:pt>
                      <c:pt idx="52">
                        <c:v>0.65000000000000135</c:v>
                      </c:pt>
                      <c:pt idx="53">
                        <c:v>0.7000000000000014</c:v>
                      </c:pt>
                      <c:pt idx="54">
                        <c:v>0.75000000000000144</c:v>
                      </c:pt>
                      <c:pt idx="55">
                        <c:v>0.80000000000000149</c:v>
                      </c:pt>
                      <c:pt idx="56">
                        <c:v>0.85000000000000153</c:v>
                      </c:pt>
                      <c:pt idx="57">
                        <c:v>0.90000000000000158</c:v>
                      </c:pt>
                      <c:pt idx="58">
                        <c:v>0.95000000000000162</c:v>
                      </c:pt>
                      <c:pt idx="59">
                        <c:v>1.0000000000000016</c:v>
                      </c:pt>
                      <c:pt idx="60">
                        <c:v>1.0500000000000016</c:v>
                      </c:pt>
                      <c:pt idx="61">
                        <c:v>1.1000000000000016</c:v>
                      </c:pt>
                      <c:pt idx="62">
                        <c:v>1.1500000000000017</c:v>
                      </c:pt>
                      <c:pt idx="63">
                        <c:v>1.2000000000000017</c:v>
                      </c:pt>
                      <c:pt idx="64">
                        <c:v>1.2500000000000018</c:v>
                      </c:pt>
                      <c:pt idx="65">
                        <c:v>1.3000000000000018</c:v>
                      </c:pt>
                      <c:pt idx="66">
                        <c:v>1.3500000000000019</c:v>
                      </c:pt>
                      <c:pt idx="67">
                        <c:v>1.4000000000000019</c:v>
                      </c:pt>
                      <c:pt idx="68">
                        <c:v>1.450000000000002</c:v>
                      </c:pt>
                      <c:pt idx="69">
                        <c:v>1.500000000000002</c:v>
                      </c:pt>
                      <c:pt idx="70">
                        <c:v>1.550000000000002</c:v>
                      </c:pt>
                      <c:pt idx="71">
                        <c:v>1.6000000000000021</c:v>
                      </c:pt>
                      <c:pt idx="72">
                        <c:v>1.6500000000000021</c:v>
                      </c:pt>
                      <c:pt idx="73">
                        <c:v>1.7000000000000022</c:v>
                      </c:pt>
                      <c:pt idx="74">
                        <c:v>1.7500000000000022</c:v>
                      </c:pt>
                      <c:pt idx="75">
                        <c:v>1.8000000000000023</c:v>
                      </c:pt>
                      <c:pt idx="76">
                        <c:v>1.8500000000000023</c:v>
                      </c:pt>
                      <c:pt idx="77">
                        <c:v>1.9000000000000024</c:v>
                      </c:pt>
                      <c:pt idx="78">
                        <c:v>1.9500000000000024</c:v>
                      </c:pt>
                    </c:numCache>
                  </c:numRef>
                </c:cat>
                <c:val>
                  <c:numRef>
                    <c:extLst>
                      <c:ext uri="{02D57815-91ED-43cb-92C2-25804820EDAC}">
                        <c15:formulaRef>
                          <c15:sqref>[1]NLSY97!$F$2:$F$80</c15:sqref>
                        </c15:formulaRef>
                      </c:ext>
                    </c:extLst>
                    <c:numCache>
                      <c:formatCode>General</c:formatCode>
                      <c:ptCount val="79"/>
                      <c:pt idx="0">
                        <c:v>-0.10286045000000001</c:v>
                      </c:pt>
                      <c:pt idx="1">
                        <c:v>-0.10012341</c:v>
                      </c:pt>
                      <c:pt idx="2">
                        <c:v>-9.7077369999999996E-2</c:v>
                      </c:pt>
                      <c:pt idx="3">
                        <c:v>-9.3954086000000006E-2</c:v>
                      </c:pt>
                      <c:pt idx="4">
                        <c:v>-9.0263843999999996E-2</c:v>
                      </c:pt>
                      <c:pt idx="5">
                        <c:v>-8.6686133999999998E-2</c:v>
                      </c:pt>
                      <c:pt idx="6">
                        <c:v>-8.2854270999999993E-2</c:v>
                      </c:pt>
                      <c:pt idx="7">
                        <c:v>-7.9100132000000004E-2</c:v>
                      </c:pt>
                      <c:pt idx="8">
                        <c:v>-7.5606823000000004E-2</c:v>
                      </c:pt>
                      <c:pt idx="9">
                        <c:v>-7.2066306999999996E-2</c:v>
                      </c:pt>
                      <c:pt idx="10">
                        <c:v>-6.8563938000000005E-2</c:v>
                      </c:pt>
                      <c:pt idx="11">
                        <c:v>-6.4773559999999994E-2</c:v>
                      </c:pt>
                      <c:pt idx="12">
                        <c:v>-6.1092854000000002E-2</c:v>
                      </c:pt>
                      <c:pt idx="13">
                        <c:v>-5.7272911000000003E-2</c:v>
                      </c:pt>
                      <c:pt idx="14">
                        <c:v>-5.3067206999999998E-2</c:v>
                      </c:pt>
                      <c:pt idx="15">
                        <c:v>-4.8925400000000001E-2</c:v>
                      </c:pt>
                      <c:pt idx="16">
                        <c:v>-4.5682907000000002E-2</c:v>
                      </c:pt>
                      <c:pt idx="17">
                        <c:v>-4.3072700999999998E-2</c:v>
                      </c:pt>
                      <c:pt idx="18">
                        <c:v>-4.0293216999999999E-2</c:v>
                      </c:pt>
                      <c:pt idx="19">
                        <c:v>-3.8007736E-2</c:v>
                      </c:pt>
                      <c:pt idx="20">
                        <c:v>-3.5941123999999998E-2</c:v>
                      </c:pt>
                      <c:pt idx="21">
                        <c:v>-3.4187317000000002E-2</c:v>
                      </c:pt>
                      <c:pt idx="22">
                        <c:v>-3.2590388999999997E-2</c:v>
                      </c:pt>
                      <c:pt idx="23">
                        <c:v>-3.0662537E-2</c:v>
                      </c:pt>
                      <c:pt idx="24">
                        <c:v>-2.8341293E-2</c:v>
                      </c:pt>
                      <c:pt idx="25">
                        <c:v>-2.5720595999999998E-2</c:v>
                      </c:pt>
                      <c:pt idx="26">
                        <c:v>-2.3034096E-2</c:v>
                      </c:pt>
                      <c:pt idx="27">
                        <c:v>-2.0731448999999999E-2</c:v>
                      </c:pt>
                      <c:pt idx="28">
                        <c:v>-1.8946171000000001E-2</c:v>
                      </c:pt>
                      <c:pt idx="29">
                        <c:v>-1.7320632999999998E-2</c:v>
                      </c:pt>
                      <c:pt idx="30">
                        <c:v>-1.5639782000000001E-2</c:v>
                      </c:pt>
                      <c:pt idx="31">
                        <c:v>-1.3534068999999999E-2</c:v>
                      </c:pt>
                      <c:pt idx="32">
                        <c:v>-1.1263370999999999E-2</c:v>
                      </c:pt>
                      <c:pt idx="33">
                        <c:v>-8.9974402999999994E-3</c:v>
                      </c:pt>
                      <c:pt idx="34">
                        <c:v>-7.0972442999999996E-3</c:v>
                      </c:pt>
                      <c:pt idx="35">
                        <c:v>-5.3749084000000004E-3</c:v>
                      </c:pt>
                      <c:pt idx="36">
                        <c:v>-3.9925574999999996E-3</c:v>
                      </c:pt>
                      <c:pt idx="37">
                        <c:v>-2.84338E-3</c:v>
                      </c:pt>
                      <c:pt idx="38">
                        <c:v>-1.4853476999999999E-3</c:v>
                      </c:pt>
                      <c:pt idx="39">
                        <c:v>0</c:v>
                      </c:pt>
                      <c:pt idx="40">
                        <c:v>8.9263915999999999E-4</c:v>
                      </c:pt>
                      <c:pt idx="41">
                        <c:v>1.6322136E-3</c:v>
                      </c:pt>
                      <c:pt idx="42">
                        <c:v>2.0027160999999999E-3</c:v>
                      </c:pt>
                      <c:pt idx="43">
                        <c:v>2.4576187000000002E-3</c:v>
                      </c:pt>
                      <c:pt idx="44">
                        <c:v>2.7999878000000001E-3</c:v>
                      </c:pt>
                      <c:pt idx="45">
                        <c:v>3.1161308000000002E-3</c:v>
                      </c:pt>
                      <c:pt idx="46">
                        <c:v>3.3116341E-3</c:v>
                      </c:pt>
                      <c:pt idx="47">
                        <c:v>3.5247803E-3</c:v>
                      </c:pt>
                      <c:pt idx="48">
                        <c:v>3.7193297999999998E-3</c:v>
                      </c:pt>
                      <c:pt idx="49">
                        <c:v>3.6153792999999998E-3</c:v>
                      </c:pt>
                      <c:pt idx="50">
                        <c:v>3.5824775999999999E-3</c:v>
                      </c:pt>
                      <c:pt idx="51">
                        <c:v>3.2858849000000001E-3</c:v>
                      </c:pt>
                      <c:pt idx="52">
                        <c:v>2.1476745999999998E-3</c:v>
                      </c:pt>
                      <c:pt idx="53">
                        <c:v>7.9345703E-4</c:v>
                      </c:pt>
                      <c:pt idx="54">
                        <c:v>-9.0122223000000006E-5</c:v>
                      </c:pt>
                      <c:pt idx="55">
                        <c:v>-7.1191788000000002E-4</c:v>
                      </c:pt>
                      <c:pt idx="56">
                        <c:v>-1.6307831E-3</c:v>
                      </c:pt>
                      <c:pt idx="57">
                        <c:v>-1.6813278000000001E-3</c:v>
                      </c:pt>
                      <c:pt idx="58">
                        <c:v>-1.1553764E-3</c:v>
                      </c:pt>
                      <c:pt idx="59">
                        <c:v>-5.4740905999999998E-4</c:v>
                      </c:pt>
                      <c:pt idx="60">
                        <c:v>2.9802322E-4</c:v>
                      </c:pt>
                      <c:pt idx="61">
                        <c:v>7.8535080000000004E-4</c:v>
                      </c:pt>
                      <c:pt idx="62">
                        <c:v>6.8044662000000004E-4</c:v>
                      </c:pt>
                      <c:pt idx="63">
                        <c:v>3.0374527000000002E-4</c:v>
                      </c:pt>
                      <c:pt idx="64">
                        <c:v>3.7670134999999999E-5</c:v>
                      </c:pt>
                      <c:pt idx="65">
                        <c:v>1.7118453999999999E-4</c:v>
                      </c:pt>
                      <c:pt idx="66">
                        <c:v>8.4257126000000001E-4</c:v>
                      </c:pt>
                      <c:pt idx="67">
                        <c:v>1.7910004E-3</c:v>
                      </c:pt>
                      <c:pt idx="68">
                        <c:v>2.4180412000000002E-3</c:v>
                      </c:pt>
                      <c:pt idx="69">
                        <c:v>2.366066E-3</c:v>
                      </c:pt>
                      <c:pt idx="70">
                        <c:v>1.4748573000000001E-3</c:v>
                      </c:pt>
                      <c:pt idx="71">
                        <c:v>-1.8930435000000001E-4</c:v>
                      </c:pt>
                      <c:pt idx="72">
                        <c:v>-1.1529922000000001E-3</c:v>
                      </c:pt>
                      <c:pt idx="73">
                        <c:v>-1.7518996999999999E-3</c:v>
                      </c:pt>
                      <c:pt idx="74">
                        <c:v>-2.0723343E-3</c:v>
                      </c:pt>
                      <c:pt idx="75">
                        <c:v>-2.1696090999999999E-3</c:v>
                      </c:pt>
                      <c:pt idx="76">
                        <c:v>-2.6741028000000001E-3</c:v>
                      </c:pt>
                      <c:pt idx="77">
                        <c:v>-3.6940574999999999E-3</c:v>
                      </c:pt>
                      <c:pt idx="78">
                        <c:v>-3.7336348999999999E-3</c:v>
                      </c:pt>
                    </c:numCache>
                  </c:numRef>
                </c:val>
                <c:smooth val="0"/>
                <c:extLst>
                  <c:ext xmlns:c16="http://schemas.microsoft.com/office/drawing/2014/chart" uri="{C3380CC4-5D6E-409C-BE32-E72D297353CC}">
                    <c16:uniqueId val="{00000004-4523-4435-B46D-01EDD956C75A}"/>
                  </c:ext>
                </c:extLst>
              </c15:ser>
            </c15:filteredLineSeries>
          </c:ext>
        </c:extLst>
      </c:lineChart>
      <c:catAx>
        <c:axId val="1188644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Standarized</a:t>
                </a:r>
                <a:r>
                  <a:rPr lang="en-US" baseline="0"/>
                  <a:t> AFQT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523071"/>
        <c:crosses val="autoZero"/>
        <c:auto val="1"/>
        <c:lblAlgn val="ctr"/>
        <c:lblOffset val="100"/>
        <c:noMultiLvlLbl val="0"/>
      </c:catAx>
      <c:valAx>
        <c:axId val="85752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644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AFQT</a:t>
            </a:r>
            <a:r>
              <a:rPr lang="en-US" baseline="0"/>
              <a:t> Wage Returns for A&amp;P Sample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Pot Exp 1-4</c:v>
          </c:tx>
          <c:spPr>
            <a:ln w="28575" cap="rnd">
              <a:solidFill>
                <a:schemeClr val="accent1"/>
              </a:solidFill>
              <a:round/>
            </a:ln>
            <a:effectLst/>
          </c:spPr>
          <c:marker>
            <c:symbol val="none"/>
          </c:marker>
          <c:cat>
            <c:numRef>
              <c:f>'Figure A1'!$A$2:$A$80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A1'!$B$2:$B$80</c:f>
              <c:numCache>
                <c:formatCode>0.00</c:formatCode>
                <c:ptCount val="79"/>
                <c:pt idx="0">
                  <c:v>-4.7111999999999994E-2</c:v>
                </c:pt>
                <c:pt idx="1">
                  <c:v>-4.4592999999999994E-2</c:v>
                </c:pt>
                <c:pt idx="2">
                  <c:v>-4.2142999999999993E-2</c:v>
                </c:pt>
                <c:pt idx="3">
                  <c:v>-3.9761999999999992E-2</c:v>
                </c:pt>
                <c:pt idx="4">
                  <c:v>-3.744999999999999E-2</c:v>
                </c:pt>
                <c:pt idx="5">
                  <c:v>-3.5206999999999988E-2</c:v>
                </c:pt>
                <c:pt idx="6">
                  <c:v>-3.3032999999999986E-2</c:v>
                </c:pt>
                <c:pt idx="7">
                  <c:v>-3.0927999999999987E-2</c:v>
                </c:pt>
                <c:pt idx="8">
                  <c:v>-2.8891999999999984E-2</c:v>
                </c:pt>
                <c:pt idx="9">
                  <c:v>-2.6924999999999984E-2</c:v>
                </c:pt>
                <c:pt idx="10">
                  <c:v>-2.5026999999999983E-2</c:v>
                </c:pt>
                <c:pt idx="11">
                  <c:v>-2.3197999999999979E-2</c:v>
                </c:pt>
                <c:pt idx="12">
                  <c:v>-2.1437999999999981E-2</c:v>
                </c:pt>
                <c:pt idx="13">
                  <c:v>-1.974699999999998E-2</c:v>
                </c:pt>
                <c:pt idx="14">
                  <c:v>-1.8124999999999974E-2</c:v>
                </c:pt>
                <c:pt idx="15">
                  <c:v>-1.6571999999999979E-2</c:v>
                </c:pt>
                <c:pt idx="16">
                  <c:v>-1.5087999999999976E-2</c:v>
                </c:pt>
                <c:pt idx="17">
                  <c:v>-1.3672999999999975E-2</c:v>
                </c:pt>
                <c:pt idx="18">
                  <c:v>-1.2326999999999979E-2</c:v>
                </c:pt>
                <c:pt idx="19">
                  <c:v>-1.1049999999999978E-2</c:v>
                </c:pt>
                <c:pt idx="20">
                  <c:v>-9.8419999999999775E-3</c:v>
                </c:pt>
                <c:pt idx="21">
                  <c:v>-8.7029999999999781E-3</c:v>
                </c:pt>
                <c:pt idx="22">
                  <c:v>-7.6329999999999783E-3</c:v>
                </c:pt>
                <c:pt idx="23">
                  <c:v>-6.6319999999999799E-3</c:v>
                </c:pt>
                <c:pt idx="24">
                  <c:v>-5.6999999999999803E-3</c:v>
                </c:pt>
                <c:pt idx="25">
                  <c:v>-4.8369999999999802E-3</c:v>
                </c:pt>
                <c:pt idx="26">
                  <c:v>-4.0429999999999815E-3</c:v>
                </c:pt>
                <c:pt idx="27">
                  <c:v>-3.3179999999999829E-3</c:v>
                </c:pt>
                <c:pt idx="28">
                  <c:v>-2.6619999999999838E-3</c:v>
                </c:pt>
                <c:pt idx="29">
                  <c:v>-2.0749999999999857E-3</c:v>
                </c:pt>
                <c:pt idx="30">
                  <c:v>-1.5569999999999876E-3</c:v>
                </c:pt>
                <c:pt idx="31">
                  <c:v>-1.1079999999999896E-3</c:v>
                </c:pt>
                <c:pt idx="32">
                  <c:v>-7.2799999999999124E-4</c:v>
                </c:pt>
                <c:pt idx="33">
                  <c:v>-4.1699999999999333E-4</c:v>
                </c:pt>
                <c:pt idx="34">
                  <c:v>-1.7499999999999493E-4</c:v>
                </c:pt>
                <c:pt idx="35">
                  <c:v>-1.9999999999965792E-6</c:v>
                </c:pt>
                <c:pt idx="36">
                  <c:v>1.0200000000000167E-4</c:v>
                </c:pt>
                <c:pt idx="37">
                  <c:v>1.3699999999999997E-4</c:v>
                </c:pt>
                <c:pt idx="38">
                  <c:v>1.0299999999999833E-4</c:v>
                </c:pt>
                <c:pt idx="39">
                  <c:v>0</c:v>
                </c:pt>
                <c:pt idx="40">
                  <c:v>-1.7200000000000001E-4</c:v>
                </c:pt>
                <c:pt idx="41">
                  <c:v>-4.1300000000000006E-4</c:v>
                </c:pt>
                <c:pt idx="42">
                  <c:v>-7.2300000000000012E-4</c:v>
                </c:pt>
                <c:pt idx="43">
                  <c:v>-1.1020000000000001E-3</c:v>
                </c:pt>
                <c:pt idx="44">
                  <c:v>-1.5499999999999999E-3</c:v>
                </c:pt>
                <c:pt idx="45">
                  <c:v>-2.0669999999999998E-3</c:v>
                </c:pt>
                <c:pt idx="46">
                  <c:v>-2.6529999999999995E-3</c:v>
                </c:pt>
                <c:pt idx="47">
                  <c:v>-3.3079999999999993E-3</c:v>
                </c:pt>
                <c:pt idx="48">
                  <c:v>-4.0319999999999991E-3</c:v>
                </c:pt>
                <c:pt idx="49">
                  <c:v>-4.8249999999999986E-3</c:v>
                </c:pt>
                <c:pt idx="50">
                  <c:v>-5.6869999999999993E-3</c:v>
                </c:pt>
                <c:pt idx="51">
                  <c:v>-6.6179999999999989E-3</c:v>
                </c:pt>
                <c:pt idx="52">
                  <c:v>-7.6180000000000006E-3</c:v>
                </c:pt>
                <c:pt idx="53">
                  <c:v>-8.687000000000002E-3</c:v>
                </c:pt>
                <c:pt idx="54">
                  <c:v>-9.8250000000000039E-3</c:v>
                </c:pt>
                <c:pt idx="55">
                  <c:v>-1.1032000000000004E-2</c:v>
                </c:pt>
                <c:pt idx="56">
                  <c:v>-1.2308000000000006E-2</c:v>
                </c:pt>
                <c:pt idx="57">
                  <c:v>-1.3653000000000005E-2</c:v>
                </c:pt>
                <c:pt idx="58">
                  <c:v>-1.5067000000000007E-2</c:v>
                </c:pt>
                <c:pt idx="59">
                  <c:v>-1.6550000000000006E-2</c:v>
                </c:pt>
                <c:pt idx="60">
                  <c:v>-1.8102000000000007E-2</c:v>
                </c:pt>
                <c:pt idx="61">
                  <c:v>-1.9723000000000008E-2</c:v>
                </c:pt>
                <c:pt idx="62">
                  <c:v>-2.1413000000000015E-2</c:v>
                </c:pt>
                <c:pt idx="63">
                  <c:v>-2.3172000000000016E-2</c:v>
                </c:pt>
                <c:pt idx="64">
                  <c:v>-2.5000000000000015E-2</c:v>
                </c:pt>
                <c:pt idx="65">
                  <c:v>-2.6897000000000018E-2</c:v>
                </c:pt>
                <c:pt idx="66">
                  <c:v>-2.8863000000000017E-2</c:v>
                </c:pt>
                <c:pt idx="67">
                  <c:v>-3.0898000000000023E-2</c:v>
                </c:pt>
                <c:pt idx="68">
                  <c:v>-3.3002000000000024E-2</c:v>
                </c:pt>
                <c:pt idx="69">
                  <c:v>-3.5175000000000026E-2</c:v>
                </c:pt>
                <c:pt idx="70">
                  <c:v>-3.7417000000000034E-2</c:v>
                </c:pt>
                <c:pt idx="71">
                  <c:v>-3.9728000000000034E-2</c:v>
                </c:pt>
                <c:pt idx="72">
                  <c:v>-4.2108000000000041E-2</c:v>
                </c:pt>
                <c:pt idx="73">
                  <c:v>-4.4557000000000041E-2</c:v>
                </c:pt>
                <c:pt idx="74">
                  <c:v>-4.7075000000000047E-2</c:v>
                </c:pt>
                <c:pt idx="75">
                  <c:v>-4.9662000000000046E-2</c:v>
                </c:pt>
                <c:pt idx="76">
                  <c:v>-5.2318000000000045E-2</c:v>
                </c:pt>
                <c:pt idx="77">
                  <c:v>-5.504300000000005E-2</c:v>
                </c:pt>
                <c:pt idx="78">
                  <c:v>-5.7837000000000055E-2</c:v>
                </c:pt>
              </c:numCache>
            </c:numRef>
          </c:val>
          <c:smooth val="0"/>
          <c:extLst>
            <c:ext xmlns:c16="http://schemas.microsoft.com/office/drawing/2014/chart" uri="{C3380CC4-5D6E-409C-BE32-E72D297353CC}">
              <c16:uniqueId val="{00000000-A616-4F08-9CDF-43F3F53BC03C}"/>
            </c:ext>
          </c:extLst>
        </c:ser>
        <c:ser>
          <c:idx val="1"/>
          <c:order val="1"/>
          <c:tx>
            <c:v>Pot Exp 5-8</c:v>
          </c:tx>
          <c:spPr>
            <a:ln w="28575" cap="rnd">
              <a:solidFill>
                <a:schemeClr val="accent2"/>
              </a:solidFill>
              <a:prstDash val="dash"/>
              <a:round/>
            </a:ln>
            <a:effectLst/>
          </c:spPr>
          <c:marker>
            <c:symbol val="none"/>
          </c:marker>
          <c:cat>
            <c:numRef>
              <c:f>'Figure A1'!$A$2:$A$80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A1'!$C$2:$C$80</c:f>
              <c:numCache>
                <c:formatCode>0.00</c:formatCode>
                <c:ptCount val="79"/>
                <c:pt idx="0">
                  <c:v>-0.17863950000000001</c:v>
                </c:pt>
                <c:pt idx="1">
                  <c:v>-0.17160799999999998</c:v>
                </c:pt>
                <c:pt idx="2">
                  <c:v>-0.1647055</c:v>
                </c:pt>
                <c:pt idx="3">
                  <c:v>-0.15793199999999999</c:v>
                </c:pt>
                <c:pt idx="4">
                  <c:v>-0.15128749999999996</c:v>
                </c:pt>
                <c:pt idx="5">
                  <c:v>-0.14477199999999996</c:v>
                </c:pt>
                <c:pt idx="6">
                  <c:v>-0.13838549999999997</c:v>
                </c:pt>
                <c:pt idx="7">
                  <c:v>-0.13212799999999997</c:v>
                </c:pt>
                <c:pt idx="8">
                  <c:v>-0.12599949999999996</c:v>
                </c:pt>
                <c:pt idx="9">
                  <c:v>-0.11999999999999994</c:v>
                </c:pt>
                <c:pt idx="10">
                  <c:v>-0.11412949999999995</c:v>
                </c:pt>
                <c:pt idx="11">
                  <c:v>-0.10838799999999994</c:v>
                </c:pt>
                <c:pt idx="12">
                  <c:v>-0.10277549999999994</c:v>
                </c:pt>
                <c:pt idx="13">
                  <c:v>-9.7291999999999934E-2</c:v>
                </c:pt>
                <c:pt idx="14">
                  <c:v>-9.1937499999999922E-2</c:v>
                </c:pt>
                <c:pt idx="15">
                  <c:v>-8.6711999999999928E-2</c:v>
                </c:pt>
                <c:pt idx="16">
                  <c:v>-8.1615499999999924E-2</c:v>
                </c:pt>
                <c:pt idx="17">
                  <c:v>-7.6647999999999925E-2</c:v>
                </c:pt>
                <c:pt idx="18">
                  <c:v>-7.1809499999999915E-2</c:v>
                </c:pt>
                <c:pt idx="19">
                  <c:v>-6.7099999999999924E-2</c:v>
                </c:pt>
                <c:pt idx="20">
                  <c:v>-6.2519499999999922E-2</c:v>
                </c:pt>
                <c:pt idx="21">
                  <c:v>-5.8067999999999911E-2</c:v>
                </c:pt>
                <c:pt idx="22">
                  <c:v>-5.3745499999999918E-2</c:v>
                </c:pt>
                <c:pt idx="23">
                  <c:v>-4.9551999999999916E-2</c:v>
                </c:pt>
                <c:pt idx="24">
                  <c:v>-4.5487499999999917E-2</c:v>
                </c:pt>
                <c:pt idx="25">
                  <c:v>-4.1551999999999908E-2</c:v>
                </c:pt>
                <c:pt idx="26">
                  <c:v>-3.7745499999999911E-2</c:v>
                </c:pt>
                <c:pt idx="27">
                  <c:v>-3.4067999999999911E-2</c:v>
                </c:pt>
                <c:pt idx="28">
                  <c:v>-3.0519499999999911E-2</c:v>
                </c:pt>
                <c:pt idx="29">
                  <c:v>-2.7099999999999916E-2</c:v>
                </c:pt>
                <c:pt idx="30">
                  <c:v>-2.3809499999999921E-2</c:v>
                </c:pt>
                <c:pt idx="31">
                  <c:v>-2.0647999999999923E-2</c:v>
                </c:pt>
                <c:pt idx="32">
                  <c:v>-1.761549999999993E-2</c:v>
                </c:pt>
                <c:pt idx="33">
                  <c:v>-1.471199999999993E-2</c:v>
                </c:pt>
                <c:pt idx="34">
                  <c:v>-1.1937499999999934E-2</c:v>
                </c:pt>
                <c:pt idx="35">
                  <c:v>-9.2919999999999392E-3</c:v>
                </c:pt>
                <c:pt idx="36">
                  <c:v>-6.7754999999999422E-3</c:v>
                </c:pt>
                <c:pt idx="37">
                  <c:v>-4.387999999999944E-3</c:v>
                </c:pt>
                <c:pt idx="38">
                  <c:v>-2.1294999999999474E-3</c:v>
                </c:pt>
                <c:pt idx="39">
                  <c:v>0</c:v>
                </c:pt>
                <c:pt idx="40">
                  <c:v>2.0005000000000005E-3</c:v>
                </c:pt>
                <c:pt idx="41">
                  <c:v>3.8720000000000009E-3</c:v>
                </c:pt>
                <c:pt idx="42">
                  <c:v>5.6145000000000014E-3</c:v>
                </c:pt>
                <c:pt idx="43">
                  <c:v>7.2280000000000018E-3</c:v>
                </c:pt>
                <c:pt idx="44">
                  <c:v>8.7125000000000015E-3</c:v>
                </c:pt>
                <c:pt idx="45">
                  <c:v>1.0068000000000001E-2</c:v>
                </c:pt>
                <c:pt idx="46">
                  <c:v>1.1294500000000001E-2</c:v>
                </c:pt>
                <c:pt idx="47">
                  <c:v>1.2392E-2</c:v>
                </c:pt>
                <c:pt idx="48">
                  <c:v>1.3360500000000001E-2</c:v>
                </c:pt>
                <c:pt idx="49">
                  <c:v>1.4200000000000001E-2</c:v>
                </c:pt>
                <c:pt idx="50">
                  <c:v>1.49105E-2</c:v>
                </c:pt>
                <c:pt idx="51">
                  <c:v>1.5492000000000001E-2</c:v>
                </c:pt>
                <c:pt idx="52">
                  <c:v>1.5944500000000004E-2</c:v>
                </c:pt>
                <c:pt idx="53">
                  <c:v>1.6268000000000005E-2</c:v>
                </c:pt>
                <c:pt idx="54">
                  <c:v>1.6462499999999998E-2</c:v>
                </c:pt>
                <c:pt idx="55">
                  <c:v>1.6528000000000001E-2</c:v>
                </c:pt>
                <c:pt idx="56">
                  <c:v>1.6464500000000003E-2</c:v>
                </c:pt>
                <c:pt idx="57">
                  <c:v>1.6272000000000005E-2</c:v>
                </c:pt>
                <c:pt idx="58">
                  <c:v>1.5950499999999999E-2</c:v>
                </c:pt>
                <c:pt idx="59">
                  <c:v>1.55E-2</c:v>
                </c:pt>
                <c:pt idx="60">
                  <c:v>1.4920500000000003E-2</c:v>
                </c:pt>
                <c:pt idx="61">
                  <c:v>1.4212000000000002E-2</c:v>
                </c:pt>
                <c:pt idx="62">
                  <c:v>1.3374499999999991E-2</c:v>
                </c:pt>
                <c:pt idx="63">
                  <c:v>1.2407999999999995E-2</c:v>
                </c:pt>
                <c:pt idx="64">
                  <c:v>1.1312499999999996E-2</c:v>
                </c:pt>
                <c:pt idx="65">
                  <c:v>1.0087999999999993E-2</c:v>
                </c:pt>
                <c:pt idx="66">
                  <c:v>8.7344999999999923E-3</c:v>
                </c:pt>
                <c:pt idx="67">
                  <c:v>7.2519999999999946E-3</c:v>
                </c:pt>
                <c:pt idx="68">
                  <c:v>5.6404999999999789E-3</c:v>
                </c:pt>
                <c:pt idx="69">
                  <c:v>3.8999999999999868E-3</c:v>
                </c:pt>
                <c:pt idx="70">
                  <c:v>2.0304999999999768E-3</c:v>
                </c:pt>
                <c:pt idx="71">
                  <c:v>3.1999999999976492E-5</c:v>
                </c:pt>
                <c:pt idx="72">
                  <c:v>-2.0955000000000279E-3</c:v>
                </c:pt>
                <c:pt idx="73">
                  <c:v>-4.3520000000000364E-3</c:v>
                </c:pt>
                <c:pt idx="74">
                  <c:v>-6.7375000000000351E-3</c:v>
                </c:pt>
                <c:pt idx="75">
                  <c:v>-9.252000000000038E-3</c:v>
                </c:pt>
                <c:pt idx="76">
                  <c:v>-1.1895500000000045E-2</c:v>
                </c:pt>
                <c:pt idx="77">
                  <c:v>-1.4668000000000042E-2</c:v>
                </c:pt>
                <c:pt idx="78">
                  <c:v>-1.7569500000000057E-2</c:v>
                </c:pt>
              </c:numCache>
            </c:numRef>
          </c:val>
          <c:smooth val="0"/>
          <c:extLst>
            <c:ext xmlns:c16="http://schemas.microsoft.com/office/drawing/2014/chart" uri="{C3380CC4-5D6E-409C-BE32-E72D297353CC}">
              <c16:uniqueId val="{00000001-A616-4F08-9CDF-43F3F53BC03C}"/>
            </c:ext>
          </c:extLst>
        </c:ser>
        <c:ser>
          <c:idx val="2"/>
          <c:order val="2"/>
          <c:tx>
            <c:v>Pot Exp 9-12</c:v>
          </c:tx>
          <c:spPr>
            <a:ln w="28575" cap="rnd">
              <a:solidFill>
                <a:schemeClr val="accent3"/>
              </a:solidFill>
              <a:prstDash val="sysDash"/>
              <a:round/>
            </a:ln>
            <a:effectLst/>
          </c:spPr>
          <c:marker>
            <c:symbol val="none"/>
          </c:marker>
          <c:cat>
            <c:numRef>
              <c:f>'Figure A1'!$A$2:$A$80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A1'!$D$2:$D$80</c:f>
              <c:numCache>
                <c:formatCode>0.00</c:formatCode>
                <c:ptCount val="79"/>
                <c:pt idx="0">
                  <c:v>-0.26024700000000001</c:v>
                </c:pt>
                <c:pt idx="1">
                  <c:v>-0.25045800000000001</c:v>
                </c:pt>
                <c:pt idx="2">
                  <c:v>-0.24083299999999999</c:v>
                </c:pt>
                <c:pt idx="3">
                  <c:v>-0.23137199999999997</c:v>
                </c:pt>
                <c:pt idx="4">
                  <c:v>-0.22207499999999997</c:v>
                </c:pt>
                <c:pt idx="5">
                  <c:v>-0.21294199999999996</c:v>
                </c:pt>
                <c:pt idx="6">
                  <c:v>-0.20397299999999996</c:v>
                </c:pt>
                <c:pt idx="7">
                  <c:v>-0.19516799999999995</c:v>
                </c:pt>
                <c:pt idx="8">
                  <c:v>-0.18652699999999994</c:v>
                </c:pt>
                <c:pt idx="9">
                  <c:v>-0.17804999999999993</c:v>
                </c:pt>
                <c:pt idx="10">
                  <c:v>-0.16973699999999994</c:v>
                </c:pt>
                <c:pt idx="11">
                  <c:v>-0.16158799999999993</c:v>
                </c:pt>
                <c:pt idx="12">
                  <c:v>-0.15360299999999993</c:v>
                </c:pt>
                <c:pt idx="13">
                  <c:v>-0.14578199999999991</c:v>
                </c:pt>
                <c:pt idx="14">
                  <c:v>-0.13812499999999991</c:v>
                </c:pt>
                <c:pt idx="15">
                  <c:v>-0.13063199999999991</c:v>
                </c:pt>
                <c:pt idx="16">
                  <c:v>-0.1233029999999999</c:v>
                </c:pt>
                <c:pt idx="17">
                  <c:v>-0.11613799999999989</c:v>
                </c:pt>
                <c:pt idx="18">
                  <c:v>-0.10913699999999989</c:v>
                </c:pt>
                <c:pt idx="19">
                  <c:v>-0.10229999999999989</c:v>
                </c:pt>
                <c:pt idx="20">
                  <c:v>-9.5626999999999893E-2</c:v>
                </c:pt>
                <c:pt idx="21">
                  <c:v>-8.9117999999999892E-2</c:v>
                </c:pt>
                <c:pt idx="22">
                  <c:v>-8.2772999999999874E-2</c:v>
                </c:pt>
                <c:pt idx="23">
                  <c:v>-7.6591999999999882E-2</c:v>
                </c:pt>
                <c:pt idx="24">
                  <c:v>-7.0574999999999874E-2</c:v>
                </c:pt>
                <c:pt idx="25">
                  <c:v>-6.4721999999999863E-2</c:v>
                </c:pt>
                <c:pt idx="26">
                  <c:v>-5.9032999999999877E-2</c:v>
                </c:pt>
                <c:pt idx="27">
                  <c:v>-5.3507999999999868E-2</c:v>
                </c:pt>
                <c:pt idx="28">
                  <c:v>-4.814699999999987E-2</c:v>
                </c:pt>
                <c:pt idx="29">
                  <c:v>-4.294999999999987E-2</c:v>
                </c:pt>
                <c:pt idx="30">
                  <c:v>-3.7916999999999874E-2</c:v>
                </c:pt>
                <c:pt idx="31">
                  <c:v>-3.3047999999999883E-2</c:v>
                </c:pt>
                <c:pt idx="32">
                  <c:v>-2.8342999999999889E-2</c:v>
                </c:pt>
                <c:pt idx="33">
                  <c:v>-2.3801999999999893E-2</c:v>
                </c:pt>
                <c:pt idx="34">
                  <c:v>-1.9424999999999897E-2</c:v>
                </c:pt>
                <c:pt idx="35">
                  <c:v>-1.5211999999999903E-2</c:v>
                </c:pt>
                <c:pt idx="36">
                  <c:v>-1.1162999999999906E-2</c:v>
                </c:pt>
                <c:pt idx="37">
                  <c:v>-7.2779999999999095E-3</c:v>
                </c:pt>
                <c:pt idx="38">
                  <c:v>-3.5569999999999127E-3</c:v>
                </c:pt>
                <c:pt idx="39">
                  <c:v>0</c:v>
                </c:pt>
                <c:pt idx="40">
                  <c:v>3.3930000000000006E-3</c:v>
                </c:pt>
                <c:pt idx="41">
                  <c:v>6.6220000000000011E-3</c:v>
                </c:pt>
                <c:pt idx="42">
                  <c:v>9.6870000000000012E-3</c:v>
                </c:pt>
                <c:pt idx="43">
                  <c:v>1.2588000000000002E-2</c:v>
                </c:pt>
                <c:pt idx="44">
                  <c:v>1.5325000000000002E-2</c:v>
                </c:pt>
                <c:pt idx="45">
                  <c:v>1.7898000000000001E-2</c:v>
                </c:pt>
                <c:pt idx="46">
                  <c:v>2.0306999999999999E-2</c:v>
                </c:pt>
                <c:pt idx="47">
                  <c:v>2.2552000000000003E-2</c:v>
                </c:pt>
                <c:pt idx="48">
                  <c:v>2.4632999999999999E-2</c:v>
                </c:pt>
                <c:pt idx="49">
                  <c:v>2.6549999999999997E-2</c:v>
                </c:pt>
                <c:pt idx="50">
                  <c:v>2.8303000000000002E-2</c:v>
                </c:pt>
                <c:pt idx="51">
                  <c:v>2.9892000000000002E-2</c:v>
                </c:pt>
                <c:pt idx="52">
                  <c:v>3.1317000000000005E-2</c:v>
                </c:pt>
                <c:pt idx="53">
                  <c:v>3.2577999999999996E-2</c:v>
                </c:pt>
                <c:pt idx="54">
                  <c:v>3.3675000000000004E-2</c:v>
                </c:pt>
                <c:pt idx="55">
                  <c:v>3.4608000000000007E-2</c:v>
                </c:pt>
                <c:pt idx="56">
                  <c:v>3.5377000000000006E-2</c:v>
                </c:pt>
                <c:pt idx="57">
                  <c:v>3.5982000000000007E-2</c:v>
                </c:pt>
                <c:pt idx="58">
                  <c:v>3.6423000000000011E-2</c:v>
                </c:pt>
                <c:pt idx="59">
                  <c:v>3.6700000000000003E-2</c:v>
                </c:pt>
                <c:pt idx="60">
                  <c:v>3.6813000000000005E-2</c:v>
                </c:pt>
                <c:pt idx="61">
                  <c:v>3.676200000000001E-2</c:v>
                </c:pt>
                <c:pt idx="62">
                  <c:v>3.6547000000000003E-2</c:v>
                </c:pt>
                <c:pt idx="63">
                  <c:v>3.6167999999999992E-2</c:v>
                </c:pt>
                <c:pt idx="64">
                  <c:v>3.5624999999999997E-2</c:v>
                </c:pt>
                <c:pt idx="65">
                  <c:v>3.4917999999999998E-2</c:v>
                </c:pt>
                <c:pt idx="66">
                  <c:v>3.4047000000000001E-2</c:v>
                </c:pt>
                <c:pt idx="67">
                  <c:v>3.3012E-2</c:v>
                </c:pt>
                <c:pt idx="68">
                  <c:v>3.1812999999999994E-2</c:v>
                </c:pt>
                <c:pt idx="69">
                  <c:v>3.0449999999999991E-2</c:v>
                </c:pt>
                <c:pt idx="70">
                  <c:v>2.8922999999999977E-2</c:v>
                </c:pt>
                <c:pt idx="71">
                  <c:v>2.7231999999999978E-2</c:v>
                </c:pt>
                <c:pt idx="72">
                  <c:v>2.5376999999999969E-2</c:v>
                </c:pt>
                <c:pt idx="73">
                  <c:v>2.3357999999999976E-2</c:v>
                </c:pt>
                <c:pt idx="74">
                  <c:v>2.1174999999999958E-2</c:v>
                </c:pt>
                <c:pt idx="75">
                  <c:v>1.8827999999999956E-2</c:v>
                </c:pt>
                <c:pt idx="76">
                  <c:v>1.6316999999999957E-2</c:v>
                </c:pt>
                <c:pt idx="77">
                  <c:v>1.3641999999999946E-2</c:v>
                </c:pt>
                <c:pt idx="78">
                  <c:v>1.0802999999999938E-2</c:v>
                </c:pt>
              </c:numCache>
            </c:numRef>
          </c:val>
          <c:smooth val="0"/>
          <c:extLst>
            <c:ext xmlns:c16="http://schemas.microsoft.com/office/drawing/2014/chart" uri="{C3380CC4-5D6E-409C-BE32-E72D297353CC}">
              <c16:uniqueId val="{00000002-A616-4F08-9CDF-43F3F53BC03C}"/>
            </c:ext>
          </c:extLst>
        </c:ser>
        <c:ser>
          <c:idx val="3"/>
          <c:order val="3"/>
          <c:tx>
            <c:v>Pot Exp 13-16</c:v>
          </c:tx>
          <c:spPr>
            <a:ln w="28575" cap="rnd">
              <a:solidFill>
                <a:schemeClr val="accent4"/>
              </a:solidFill>
              <a:prstDash val="sysDot"/>
              <a:round/>
            </a:ln>
            <a:effectLst/>
          </c:spPr>
          <c:marker>
            <c:symbol val="none"/>
          </c:marker>
          <c:cat>
            <c:numRef>
              <c:f>'Figure A1'!$A$2:$A$80</c:f>
              <c:numCache>
                <c:formatCode>General</c:formatCode>
                <c:ptCount val="79"/>
                <c:pt idx="0">
                  <c:v>-1.95</c:v>
                </c:pt>
                <c:pt idx="1">
                  <c:v>-1.9</c:v>
                </c:pt>
                <c:pt idx="2">
                  <c:v>-1.8499999999999999</c:v>
                </c:pt>
                <c:pt idx="3">
                  <c:v>-1.7999999999999998</c:v>
                </c:pt>
                <c:pt idx="4">
                  <c:v>-1.7499999999999998</c:v>
                </c:pt>
                <c:pt idx="5">
                  <c:v>-1.6999999999999997</c:v>
                </c:pt>
                <c:pt idx="6">
                  <c:v>-1.6499999999999997</c:v>
                </c:pt>
                <c:pt idx="7">
                  <c:v>-1.5999999999999996</c:v>
                </c:pt>
                <c:pt idx="8">
                  <c:v>-1.5499999999999996</c:v>
                </c:pt>
                <c:pt idx="9">
                  <c:v>-1.4999999999999996</c:v>
                </c:pt>
                <c:pt idx="10">
                  <c:v>-1.4499999999999995</c:v>
                </c:pt>
                <c:pt idx="11">
                  <c:v>-1.3999999999999995</c:v>
                </c:pt>
                <c:pt idx="12">
                  <c:v>-1.3499999999999994</c:v>
                </c:pt>
                <c:pt idx="13">
                  <c:v>-1.2999999999999994</c:v>
                </c:pt>
                <c:pt idx="14">
                  <c:v>-1.2499999999999993</c:v>
                </c:pt>
                <c:pt idx="15">
                  <c:v>-1.1999999999999993</c:v>
                </c:pt>
                <c:pt idx="16">
                  <c:v>-1.1499999999999992</c:v>
                </c:pt>
                <c:pt idx="17">
                  <c:v>-1.0999999999999992</c:v>
                </c:pt>
                <c:pt idx="18">
                  <c:v>-1.0499999999999992</c:v>
                </c:pt>
                <c:pt idx="19">
                  <c:v>-0.99999999999999911</c:v>
                </c:pt>
                <c:pt idx="20">
                  <c:v>-0.94999999999999907</c:v>
                </c:pt>
                <c:pt idx="21">
                  <c:v>-0.89999999999999902</c:v>
                </c:pt>
                <c:pt idx="22">
                  <c:v>-0.84999999999999898</c:v>
                </c:pt>
                <c:pt idx="23">
                  <c:v>-0.79999999999999893</c:v>
                </c:pt>
                <c:pt idx="24">
                  <c:v>-0.74999999999999889</c:v>
                </c:pt>
                <c:pt idx="25">
                  <c:v>-0.69999999999999885</c:v>
                </c:pt>
                <c:pt idx="26">
                  <c:v>-0.6499999999999988</c:v>
                </c:pt>
                <c:pt idx="27">
                  <c:v>-0.59999999999999876</c:v>
                </c:pt>
                <c:pt idx="28">
                  <c:v>-0.54999999999999871</c:v>
                </c:pt>
                <c:pt idx="29">
                  <c:v>-0.49999999999999872</c:v>
                </c:pt>
                <c:pt idx="30">
                  <c:v>-0.44999999999999873</c:v>
                </c:pt>
                <c:pt idx="31">
                  <c:v>-0.39999999999999875</c:v>
                </c:pt>
                <c:pt idx="32">
                  <c:v>-0.34999999999999876</c:v>
                </c:pt>
                <c:pt idx="33">
                  <c:v>-0.29999999999999877</c:v>
                </c:pt>
                <c:pt idx="34">
                  <c:v>-0.24999999999999878</c:v>
                </c:pt>
                <c:pt idx="35">
                  <c:v>-0.19999999999999879</c:v>
                </c:pt>
                <c:pt idx="36">
                  <c:v>-0.1499999999999988</c:v>
                </c:pt>
                <c:pt idx="37">
                  <c:v>-9.9999999999998798E-2</c:v>
                </c:pt>
                <c:pt idx="38">
                  <c:v>-4.9999999999998795E-2</c:v>
                </c:pt>
                <c:pt idx="39">
                  <c:v>0</c:v>
                </c:pt>
                <c:pt idx="40">
                  <c:v>0.05</c:v>
                </c:pt>
                <c:pt idx="41">
                  <c:v>0.1</c:v>
                </c:pt>
                <c:pt idx="42">
                  <c:v>0.15000000000000002</c:v>
                </c:pt>
                <c:pt idx="43">
                  <c:v>0.2</c:v>
                </c:pt>
                <c:pt idx="44">
                  <c:v>0.25</c:v>
                </c:pt>
                <c:pt idx="45">
                  <c:v>0.3</c:v>
                </c:pt>
                <c:pt idx="46">
                  <c:v>0.35</c:v>
                </c:pt>
                <c:pt idx="47">
                  <c:v>0.39999999999999997</c:v>
                </c:pt>
                <c:pt idx="48">
                  <c:v>0.44999999999999996</c:v>
                </c:pt>
                <c:pt idx="49">
                  <c:v>0.49999999999999994</c:v>
                </c:pt>
                <c:pt idx="50">
                  <c:v>0.54999999999999993</c:v>
                </c:pt>
                <c:pt idx="51">
                  <c:v>0.6</c:v>
                </c:pt>
                <c:pt idx="52">
                  <c:v>0.65</c:v>
                </c:pt>
                <c:pt idx="53">
                  <c:v>0.70000000000000007</c:v>
                </c:pt>
                <c:pt idx="54">
                  <c:v>0.75000000000000011</c:v>
                </c:pt>
                <c:pt idx="55">
                  <c:v>0.80000000000000016</c:v>
                </c:pt>
                <c:pt idx="56">
                  <c:v>0.8500000000000002</c:v>
                </c:pt>
                <c:pt idx="57">
                  <c:v>0.90000000000000024</c:v>
                </c:pt>
                <c:pt idx="58">
                  <c:v>0.95000000000000029</c:v>
                </c:pt>
                <c:pt idx="59">
                  <c:v>1.0000000000000002</c:v>
                </c:pt>
                <c:pt idx="60">
                  <c:v>1.0500000000000003</c:v>
                </c:pt>
                <c:pt idx="61">
                  <c:v>1.1000000000000003</c:v>
                </c:pt>
                <c:pt idx="62">
                  <c:v>1.1500000000000004</c:v>
                </c:pt>
                <c:pt idx="63">
                  <c:v>1.2000000000000004</c:v>
                </c:pt>
                <c:pt idx="64">
                  <c:v>1.2500000000000004</c:v>
                </c:pt>
                <c:pt idx="65">
                  <c:v>1.3000000000000005</c:v>
                </c:pt>
                <c:pt idx="66">
                  <c:v>1.3500000000000005</c:v>
                </c:pt>
                <c:pt idx="67">
                  <c:v>1.4000000000000006</c:v>
                </c:pt>
                <c:pt idx="68">
                  <c:v>1.4500000000000006</c:v>
                </c:pt>
                <c:pt idx="69">
                  <c:v>1.5000000000000007</c:v>
                </c:pt>
                <c:pt idx="70">
                  <c:v>1.5500000000000007</c:v>
                </c:pt>
                <c:pt idx="71">
                  <c:v>1.6000000000000008</c:v>
                </c:pt>
                <c:pt idx="72">
                  <c:v>1.6500000000000008</c:v>
                </c:pt>
                <c:pt idx="73">
                  <c:v>1.7000000000000008</c:v>
                </c:pt>
                <c:pt idx="74">
                  <c:v>1.7500000000000009</c:v>
                </c:pt>
                <c:pt idx="75">
                  <c:v>1.8000000000000009</c:v>
                </c:pt>
                <c:pt idx="76">
                  <c:v>1.850000000000001</c:v>
                </c:pt>
                <c:pt idx="77">
                  <c:v>1.900000000000001</c:v>
                </c:pt>
                <c:pt idx="78">
                  <c:v>1.9500000000000011</c:v>
                </c:pt>
              </c:numCache>
            </c:numRef>
          </c:cat>
          <c:val>
            <c:numRef>
              <c:f>'Figure A1'!$E$2:$E$80</c:f>
              <c:numCache>
                <c:formatCode>0.00</c:formatCode>
                <c:ptCount val="79"/>
                <c:pt idx="0">
                  <c:v>-0.24452999999999997</c:v>
                </c:pt>
                <c:pt idx="1">
                  <c:v>-0.23598</c:v>
                </c:pt>
                <c:pt idx="2">
                  <c:v>-0.22754999999999997</c:v>
                </c:pt>
                <c:pt idx="3">
                  <c:v>-0.21923999999999999</c:v>
                </c:pt>
                <c:pt idx="4">
                  <c:v>-0.21104999999999996</c:v>
                </c:pt>
                <c:pt idx="5">
                  <c:v>-0.20297999999999997</c:v>
                </c:pt>
                <c:pt idx="6">
                  <c:v>-0.19502999999999993</c:v>
                </c:pt>
                <c:pt idx="7">
                  <c:v>-0.18719999999999995</c:v>
                </c:pt>
                <c:pt idx="8">
                  <c:v>-0.17948999999999996</c:v>
                </c:pt>
                <c:pt idx="9">
                  <c:v>-0.17189999999999994</c:v>
                </c:pt>
                <c:pt idx="10">
                  <c:v>-0.16442999999999994</c:v>
                </c:pt>
                <c:pt idx="11">
                  <c:v>-0.15707999999999991</c:v>
                </c:pt>
                <c:pt idx="12">
                  <c:v>-0.14984999999999993</c:v>
                </c:pt>
                <c:pt idx="13">
                  <c:v>-0.14273999999999992</c:v>
                </c:pt>
                <c:pt idx="14">
                  <c:v>-0.1357499999999999</c:v>
                </c:pt>
                <c:pt idx="15">
                  <c:v>-0.12887999999999991</c:v>
                </c:pt>
                <c:pt idx="16">
                  <c:v>-0.12212999999999991</c:v>
                </c:pt>
                <c:pt idx="17">
                  <c:v>-0.11549999999999989</c:v>
                </c:pt>
                <c:pt idx="18">
                  <c:v>-0.10898999999999989</c:v>
                </c:pt>
                <c:pt idx="19">
                  <c:v>-0.10259999999999989</c:v>
                </c:pt>
                <c:pt idx="20">
                  <c:v>-9.6329999999999888E-2</c:v>
                </c:pt>
                <c:pt idx="21">
                  <c:v>-9.0179999999999885E-2</c:v>
                </c:pt>
                <c:pt idx="22">
                  <c:v>-8.4149999999999892E-2</c:v>
                </c:pt>
                <c:pt idx="23">
                  <c:v>-7.8239999999999879E-2</c:v>
                </c:pt>
                <c:pt idx="24">
                  <c:v>-7.2449999999999876E-2</c:v>
                </c:pt>
                <c:pt idx="25">
                  <c:v>-6.6779999999999867E-2</c:v>
                </c:pt>
                <c:pt idx="26">
                  <c:v>-6.1229999999999868E-2</c:v>
                </c:pt>
                <c:pt idx="27">
                  <c:v>-5.5799999999999864E-2</c:v>
                </c:pt>
                <c:pt idx="28">
                  <c:v>-5.0489999999999868E-2</c:v>
                </c:pt>
                <c:pt idx="29">
                  <c:v>-4.5299999999999875E-2</c:v>
                </c:pt>
                <c:pt idx="30">
                  <c:v>-4.0229999999999877E-2</c:v>
                </c:pt>
                <c:pt idx="31">
                  <c:v>-3.5279999999999881E-2</c:v>
                </c:pt>
                <c:pt idx="32">
                  <c:v>-3.044999999999988E-2</c:v>
                </c:pt>
                <c:pt idx="33">
                  <c:v>-2.5739999999999885E-2</c:v>
                </c:pt>
                <c:pt idx="34">
                  <c:v>-2.1149999999999888E-2</c:v>
                </c:pt>
                <c:pt idx="35">
                  <c:v>-1.6679999999999893E-2</c:v>
                </c:pt>
                <c:pt idx="36">
                  <c:v>-1.2329999999999898E-2</c:v>
                </c:pt>
                <c:pt idx="37">
                  <c:v>-8.0999999999998989E-3</c:v>
                </c:pt>
                <c:pt idx="38">
                  <c:v>-3.9899999999999025E-3</c:v>
                </c:pt>
                <c:pt idx="39">
                  <c:v>0</c:v>
                </c:pt>
                <c:pt idx="40">
                  <c:v>3.8700000000000002E-3</c:v>
                </c:pt>
                <c:pt idx="41">
                  <c:v>7.6200000000000009E-3</c:v>
                </c:pt>
                <c:pt idx="42">
                  <c:v>1.1250000000000001E-2</c:v>
                </c:pt>
                <c:pt idx="43">
                  <c:v>1.4760000000000001E-2</c:v>
                </c:pt>
                <c:pt idx="44">
                  <c:v>1.8149999999999999E-2</c:v>
                </c:pt>
                <c:pt idx="45">
                  <c:v>2.1420000000000002E-2</c:v>
                </c:pt>
                <c:pt idx="46">
                  <c:v>2.4570000000000002E-2</c:v>
                </c:pt>
                <c:pt idx="47">
                  <c:v>2.7599999999999996E-2</c:v>
                </c:pt>
                <c:pt idx="48">
                  <c:v>3.0509999999999999E-2</c:v>
                </c:pt>
                <c:pt idx="49">
                  <c:v>3.3299999999999996E-2</c:v>
                </c:pt>
                <c:pt idx="50">
                  <c:v>3.5970000000000002E-2</c:v>
                </c:pt>
                <c:pt idx="51">
                  <c:v>3.8519999999999999E-2</c:v>
                </c:pt>
                <c:pt idx="52">
                  <c:v>4.095E-2</c:v>
                </c:pt>
                <c:pt idx="53">
                  <c:v>4.3260000000000007E-2</c:v>
                </c:pt>
                <c:pt idx="54">
                  <c:v>4.5450000000000004E-2</c:v>
                </c:pt>
                <c:pt idx="55">
                  <c:v>4.7520000000000014E-2</c:v>
                </c:pt>
                <c:pt idx="56">
                  <c:v>4.9470000000000014E-2</c:v>
                </c:pt>
                <c:pt idx="57">
                  <c:v>5.1300000000000012E-2</c:v>
                </c:pt>
                <c:pt idx="58">
                  <c:v>5.3010000000000015E-2</c:v>
                </c:pt>
                <c:pt idx="59">
                  <c:v>5.460000000000001E-2</c:v>
                </c:pt>
                <c:pt idx="60">
                  <c:v>5.6070000000000009E-2</c:v>
                </c:pt>
                <c:pt idx="61">
                  <c:v>5.7420000000000006E-2</c:v>
                </c:pt>
                <c:pt idx="62">
                  <c:v>5.8650000000000001E-2</c:v>
                </c:pt>
                <c:pt idx="63">
                  <c:v>5.9760000000000001E-2</c:v>
                </c:pt>
                <c:pt idx="64">
                  <c:v>6.0750000000000019E-2</c:v>
                </c:pt>
                <c:pt idx="65">
                  <c:v>6.1620000000000015E-2</c:v>
                </c:pt>
                <c:pt idx="66">
                  <c:v>6.2370000000000016E-2</c:v>
                </c:pt>
                <c:pt idx="67">
                  <c:v>6.3000000000000014E-2</c:v>
                </c:pt>
                <c:pt idx="68">
                  <c:v>6.3510000000000011E-2</c:v>
                </c:pt>
                <c:pt idx="69">
                  <c:v>6.3900000000000012E-2</c:v>
                </c:pt>
                <c:pt idx="70">
                  <c:v>6.4170000000000005E-2</c:v>
                </c:pt>
                <c:pt idx="71">
                  <c:v>6.4320000000000016E-2</c:v>
                </c:pt>
                <c:pt idx="72">
                  <c:v>6.4349999999999991E-2</c:v>
                </c:pt>
                <c:pt idx="73">
                  <c:v>6.4259999999999998E-2</c:v>
                </c:pt>
                <c:pt idx="74">
                  <c:v>6.405000000000001E-2</c:v>
                </c:pt>
                <c:pt idx="75">
                  <c:v>6.3719999999999999E-2</c:v>
                </c:pt>
                <c:pt idx="76">
                  <c:v>6.3270000000000007E-2</c:v>
                </c:pt>
                <c:pt idx="77">
                  <c:v>6.2699999999999992E-2</c:v>
                </c:pt>
                <c:pt idx="78">
                  <c:v>6.2009999999999996E-2</c:v>
                </c:pt>
              </c:numCache>
            </c:numRef>
          </c:val>
          <c:smooth val="0"/>
          <c:extLst>
            <c:ext xmlns:c16="http://schemas.microsoft.com/office/drawing/2014/chart" uri="{C3380CC4-5D6E-409C-BE32-E72D297353CC}">
              <c16:uniqueId val="{00000003-A616-4F08-9CDF-43F3F53BC03C}"/>
            </c:ext>
          </c:extLst>
        </c:ser>
        <c:dLbls>
          <c:showLegendKey val="0"/>
          <c:showVal val="0"/>
          <c:showCatName val="0"/>
          <c:showSerName val="0"/>
          <c:showPercent val="0"/>
          <c:showBubbleSize val="0"/>
        </c:dLbls>
        <c:smooth val="0"/>
        <c:axId val="461539928"/>
        <c:axId val="302952952"/>
      </c:lineChart>
      <c:catAx>
        <c:axId val="461539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Standardized AFQT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952952"/>
        <c:crosses val="autoZero"/>
        <c:auto val="1"/>
        <c:lblAlgn val="ctr"/>
        <c:lblOffset val="100"/>
        <c:noMultiLvlLbl val="0"/>
      </c:catAx>
      <c:valAx>
        <c:axId val="302952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 Returns</a:t>
                </a:r>
              </a:p>
            </c:rich>
          </c:tx>
          <c:layout>
            <c:manualLayout>
              <c:xMode val="edge"/>
              <c:yMode val="edge"/>
              <c:x val="3.2448377581120944E-2"/>
              <c:y val="0.3577994334866557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53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95250</xdr:colOff>
      <xdr:row>4</xdr:row>
      <xdr:rowOff>38100</xdr:rowOff>
    </xdr:from>
    <xdr:to>
      <xdr:col>20</xdr:col>
      <xdr:colOff>95250</xdr:colOff>
      <xdr:row>21</xdr:row>
      <xdr:rowOff>161925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2</xdr:row>
      <xdr:rowOff>4762</xdr:rowOff>
    </xdr:from>
    <xdr:to>
      <xdr:col>16</xdr:col>
      <xdr:colOff>114300</xdr:colOff>
      <xdr:row>20</xdr:row>
      <xdr:rowOff>165100</xdr:rowOff>
    </xdr:to>
    <xdr:graphicFrame macro="">
      <xdr:nvGraphicFramePr>
        <xdr:cNvPr id="2" name="Chart 1">
          <a:extLst>
            <a:ext uri="{FF2B5EF4-FFF2-40B4-BE49-F238E27FC236}">
              <a16:creationId xmlns:a16="http://schemas.microsoft.com/office/drawing/2014/main" id="{0C43FE27-CB34-4F4E-A424-7F8BF4E61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571500</xdr:colOff>
      <xdr:row>1</xdr:row>
      <xdr:rowOff>180975</xdr:rowOff>
    </xdr:from>
    <xdr:to>
      <xdr:col>26</xdr:col>
      <xdr:colOff>495300</xdr:colOff>
      <xdr:row>16</xdr:row>
      <xdr:rowOff>66675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19</xdr:row>
      <xdr:rowOff>133350</xdr:rowOff>
    </xdr:from>
    <xdr:to>
      <xdr:col>26</xdr:col>
      <xdr:colOff>400050</xdr:colOff>
      <xdr:row>33</xdr:row>
      <xdr:rowOff>176213</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123824</xdr:colOff>
      <xdr:row>2</xdr:row>
      <xdr:rowOff>4762</xdr:rowOff>
    </xdr:from>
    <xdr:to>
      <xdr:col>19</xdr:col>
      <xdr:colOff>85725</xdr:colOff>
      <xdr:row>19</xdr:row>
      <xdr:rowOff>0</xdr:rowOff>
    </xdr:to>
    <xdr:graphicFrame macro="">
      <xdr:nvGraphicFramePr>
        <xdr:cNvPr id="2" name="Chart 1">
          <a:extLst>
            <a:ext uri="{FF2B5EF4-FFF2-40B4-BE49-F238E27FC236}">
              <a16:creationId xmlns:a16="http://schemas.microsoft.com/office/drawing/2014/main" id="{01220346-B3D3-4FC1-A625-DFA7E09AD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145256</xdr:colOff>
      <xdr:row>0</xdr:row>
      <xdr:rowOff>57150</xdr:rowOff>
    </xdr:from>
    <xdr:to>
      <xdr:col>18</xdr:col>
      <xdr:colOff>328612</xdr:colOff>
      <xdr:row>15</xdr:row>
      <xdr:rowOff>80963</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140493</xdr:colOff>
      <xdr:row>16</xdr:row>
      <xdr:rowOff>9525</xdr:rowOff>
    </xdr:from>
    <xdr:to>
      <xdr:col>18</xdr:col>
      <xdr:colOff>314325</xdr:colOff>
      <xdr:row>31</xdr:row>
      <xdr:rowOff>33338</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433387</xdr:colOff>
      <xdr:row>3</xdr:row>
      <xdr:rowOff>100013</xdr:rowOff>
    </xdr:from>
    <xdr:to>
      <xdr:col>16</xdr:col>
      <xdr:colOff>314325</xdr:colOff>
      <xdr:row>19</xdr:row>
      <xdr:rowOff>114301</xdr:rowOff>
    </xdr:to>
    <xdr:graphicFrame macro="">
      <xdr:nvGraphicFramePr>
        <xdr:cNvPr id="3" name="Chart 2">
          <a:extLst>
            <a:ext uri="{FF2B5EF4-FFF2-40B4-BE49-F238E27FC236}">
              <a16:creationId xmlns:a16="http://schemas.microsoft.com/office/drawing/2014/main" id="{51D00187-33E8-413F-AD07-B8DE9044B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419100</xdr:colOff>
      <xdr:row>0</xdr:row>
      <xdr:rowOff>171450</xdr:rowOff>
    </xdr:from>
    <xdr:to>
      <xdr:col>17</xdr:col>
      <xdr:colOff>76200</xdr:colOff>
      <xdr:row>16</xdr:row>
      <xdr:rowOff>9525</xdr:rowOff>
    </xdr:to>
    <xdr:graphicFrame macro="">
      <xdr:nvGraphicFramePr>
        <xdr:cNvPr id="2" name="Chart 1">
          <a:extLst>
            <a:ext uri="{FF2B5EF4-FFF2-40B4-BE49-F238E27FC236}">
              <a16:creationId xmlns:a16="http://schemas.microsoft.com/office/drawing/2014/main" id="{D87E3759-B0D3-4A93-94FA-470598719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G:/NLSY/NP%20plo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SY79"/>
      <sheetName val="NLSY97"/>
    </sheetNames>
    <sheetDataSet>
      <sheetData sheetId="0">
        <row r="1">
          <cell r="B1" t="str">
            <v>Pot Exp 1-4</v>
          </cell>
          <cell r="C1" t="str">
            <v>Pot Exp 5-8</v>
          </cell>
          <cell r="D1" t="str">
            <v>Pot Exp 9-12</v>
          </cell>
          <cell r="E1" t="str">
            <v>Pot Exp 13-16</v>
          </cell>
          <cell r="F1" t="str">
            <v>Pot Exp 17-20</v>
          </cell>
          <cell r="G1" t="str">
            <v>Pot Exp 21-24</v>
          </cell>
          <cell r="H1" t="str">
            <v>Pot Exp 25 - 28</v>
          </cell>
          <cell r="I1" t="str">
            <v>Pot Exp 29 - 32</v>
          </cell>
        </row>
        <row r="2">
          <cell r="B2">
            <v>-9.5468521000000001E-2</v>
          </cell>
          <cell r="C2">
            <v>-0.16692638000000001</v>
          </cell>
          <cell r="D2">
            <v>-0.22647381</v>
          </cell>
          <cell r="E2">
            <v>-0.19792891000000001</v>
          </cell>
          <cell r="F2">
            <v>-0.21462107</v>
          </cell>
          <cell r="G2">
            <v>-0.26632022999999999</v>
          </cell>
          <cell r="H2">
            <v>-0.23528099</v>
          </cell>
          <cell r="I2">
            <v>-0.25540972000000001</v>
          </cell>
        </row>
        <row r="3">
          <cell r="B3">
            <v>-9.4845771999999995E-2</v>
          </cell>
          <cell r="C3">
            <v>-0.16330004000000001</v>
          </cell>
          <cell r="D3">
            <v>-0.22026253000000001</v>
          </cell>
          <cell r="E3">
            <v>-0.19286250999999999</v>
          </cell>
          <cell r="F3">
            <v>-0.21429396000000001</v>
          </cell>
          <cell r="G3">
            <v>-0.26350927000000002</v>
          </cell>
          <cell r="H3">
            <v>-0.23527670000000001</v>
          </cell>
          <cell r="I3">
            <v>-0.25445461000000003</v>
          </cell>
        </row>
        <row r="4">
          <cell r="B4">
            <v>-9.2788696000000004E-2</v>
          </cell>
          <cell r="C4">
            <v>-0.16022921000000001</v>
          </cell>
          <cell r="D4">
            <v>-0.21343422000000001</v>
          </cell>
          <cell r="E4">
            <v>-0.18795776</v>
          </cell>
          <cell r="F4">
            <v>-0.21352434000000001</v>
          </cell>
          <cell r="G4">
            <v>-0.25969553000000001</v>
          </cell>
          <cell r="H4">
            <v>-0.23403167999999999</v>
          </cell>
          <cell r="I4">
            <v>-0.25299692000000001</v>
          </cell>
        </row>
        <row r="5">
          <cell r="B5">
            <v>-8.9532374999999997E-2</v>
          </cell>
          <cell r="C5">
            <v>-0.15665626999999999</v>
          </cell>
          <cell r="D5">
            <v>-0.20570040000000001</v>
          </cell>
          <cell r="E5">
            <v>-0.18354272999999999</v>
          </cell>
          <cell r="F5">
            <v>-0.21137381</v>
          </cell>
          <cell r="G5">
            <v>-0.25303173000000001</v>
          </cell>
          <cell r="H5">
            <v>-0.23219919</v>
          </cell>
          <cell r="I5">
            <v>-0.25175667000000002</v>
          </cell>
        </row>
        <row r="6">
          <cell r="B6">
            <v>-8.7106227999999994E-2</v>
          </cell>
          <cell r="C6">
            <v>-0.15300369</v>
          </cell>
          <cell r="D6">
            <v>-0.19914245999999999</v>
          </cell>
          <cell r="E6">
            <v>-0.18013000000000001</v>
          </cell>
          <cell r="F6">
            <v>-0.20917177000000001</v>
          </cell>
          <cell r="G6">
            <v>-0.24566173999999999</v>
          </cell>
          <cell r="H6">
            <v>-0.230515</v>
          </cell>
          <cell r="I6">
            <v>-0.24959469000000001</v>
          </cell>
        </row>
        <row r="7">
          <cell r="B7">
            <v>-8.5555076999999993E-2</v>
          </cell>
          <cell r="C7">
            <v>-0.14934206</v>
          </cell>
          <cell r="D7">
            <v>-0.19377899000000001</v>
          </cell>
          <cell r="E7">
            <v>-0.1770997</v>
          </cell>
          <cell r="F7">
            <v>-0.20666598999999999</v>
          </cell>
          <cell r="G7">
            <v>-0.23866271999999999</v>
          </cell>
          <cell r="H7">
            <v>-0.23019408999999999</v>
          </cell>
          <cell r="I7">
            <v>-0.24703741000000001</v>
          </cell>
        </row>
        <row r="8">
          <cell r="B8">
            <v>-8.3166121999999995E-2</v>
          </cell>
          <cell r="C8">
            <v>-0.14531897999999999</v>
          </cell>
          <cell r="D8">
            <v>-0.18855667000000001</v>
          </cell>
          <cell r="E8">
            <v>-0.17404175</v>
          </cell>
          <cell r="F8">
            <v>-0.20490264999999999</v>
          </cell>
          <cell r="G8">
            <v>-0.23284626</v>
          </cell>
          <cell r="H8">
            <v>-0.22994518</v>
          </cell>
          <cell r="I8">
            <v>-0.24471712000000001</v>
          </cell>
        </row>
        <row r="9">
          <cell r="B9">
            <v>-8.1408023999999996E-2</v>
          </cell>
          <cell r="C9">
            <v>-0.14284848999999999</v>
          </cell>
          <cell r="D9">
            <v>-0.18324709</v>
          </cell>
          <cell r="E9">
            <v>-0.17140579</v>
          </cell>
          <cell r="F9">
            <v>-0.2030158</v>
          </cell>
          <cell r="G9">
            <v>-0.22716855999999999</v>
          </cell>
          <cell r="H9">
            <v>-0.23054409000000001</v>
          </cell>
          <cell r="I9">
            <v>-0.24251223</v>
          </cell>
        </row>
        <row r="10">
          <cell r="B10">
            <v>-7.9362392000000004E-2</v>
          </cell>
          <cell r="C10">
            <v>-0.14107990000000001</v>
          </cell>
          <cell r="D10">
            <v>-0.17811822999999999</v>
          </cell>
          <cell r="E10">
            <v>-0.1690979</v>
          </cell>
          <cell r="F10">
            <v>-0.20036172999999999</v>
          </cell>
          <cell r="G10">
            <v>-0.22092724</v>
          </cell>
          <cell r="H10">
            <v>-0.22939253000000001</v>
          </cell>
          <cell r="I10">
            <v>-0.2394743</v>
          </cell>
        </row>
        <row r="11">
          <cell r="B11">
            <v>-7.6478004000000002E-2</v>
          </cell>
          <cell r="C11">
            <v>-0.13882589000000001</v>
          </cell>
          <cell r="D11">
            <v>-0.17294264000000001</v>
          </cell>
          <cell r="E11">
            <v>-0.16619634999999999</v>
          </cell>
          <cell r="F11">
            <v>-0.19742155</v>
          </cell>
          <cell r="G11">
            <v>-0.21370125000000001</v>
          </cell>
          <cell r="H11">
            <v>-0.22773170000000001</v>
          </cell>
          <cell r="I11">
            <v>-0.23580933000000001</v>
          </cell>
        </row>
        <row r="12">
          <cell r="B12">
            <v>-7.2586059999999994E-2</v>
          </cell>
          <cell r="C12">
            <v>-0.13518237999999999</v>
          </cell>
          <cell r="D12">
            <v>-0.16695832999999999</v>
          </cell>
          <cell r="E12">
            <v>-0.16157007000000001</v>
          </cell>
          <cell r="F12">
            <v>-0.19377660999999999</v>
          </cell>
          <cell r="G12">
            <v>-0.20473765999999999</v>
          </cell>
          <cell r="H12">
            <v>-0.22477388000000001</v>
          </cell>
          <cell r="I12">
            <v>-0.23165559999999999</v>
          </cell>
        </row>
        <row r="13">
          <cell r="B13">
            <v>-6.8303585E-2</v>
          </cell>
          <cell r="C13">
            <v>-0.13145684999999999</v>
          </cell>
          <cell r="D13">
            <v>-0.16144657000000001</v>
          </cell>
          <cell r="E13">
            <v>-0.1568203</v>
          </cell>
          <cell r="F13">
            <v>-0.18974732999999999</v>
          </cell>
          <cell r="G13">
            <v>-0.19573355000000001</v>
          </cell>
          <cell r="H13">
            <v>-0.22003602999999999</v>
          </cell>
          <cell r="I13">
            <v>-0.22695208</v>
          </cell>
        </row>
        <row r="14">
          <cell r="B14">
            <v>-6.3310622999999996E-2</v>
          </cell>
          <cell r="C14">
            <v>-0.12672710000000001</v>
          </cell>
          <cell r="D14">
            <v>-0.155581</v>
          </cell>
          <cell r="E14">
            <v>-0.15187025000000001</v>
          </cell>
          <cell r="F14">
            <v>-0.18485879999999999</v>
          </cell>
          <cell r="G14">
            <v>-0.18667840999999999</v>
          </cell>
          <cell r="H14">
            <v>-0.21347617999999999</v>
          </cell>
          <cell r="I14">
            <v>-0.22141314000000001</v>
          </cell>
        </row>
        <row r="15">
          <cell r="B15">
            <v>-5.6888103000000002E-2</v>
          </cell>
          <cell r="C15">
            <v>-0.12091826999999999</v>
          </cell>
          <cell r="D15">
            <v>-0.15046835</v>
          </cell>
          <cell r="E15">
            <v>-0.14723253</v>
          </cell>
          <cell r="F15">
            <v>-0.18000268999999999</v>
          </cell>
          <cell r="G15">
            <v>-0.17742920000000001</v>
          </cell>
          <cell r="H15">
            <v>-0.20593309000000001</v>
          </cell>
          <cell r="I15">
            <v>-0.21633243999999999</v>
          </cell>
        </row>
        <row r="16">
          <cell r="B16">
            <v>-5.0806046000000001E-2</v>
          </cell>
          <cell r="C16">
            <v>-0.11444902</v>
          </cell>
          <cell r="D16">
            <v>-0.14500713000000001</v>
          </cell>
          <cell r="E16">
            <v>-0.14216280000000001</v>
          </cell>
          <cell r="F16">
            <v>-0.17490911000000001</v>
          </cell>
          <cell r="G16">
            <v>-0.16832733</v>
          </cell>
          <cell r="H16">
            <v>-0.19797754000000001</v>
          </cell>
          <cell r="I16">
            <v>-0.21141051999999999</v>
          </cell>
        </row>
        <row r="17">
          <cell r="B17">
            <v>-4.4456005E-2</v>
          </cell>
          <cell r="C17">
            <v>-0.10776281</v>
          </cell>
          <cell r="D17">
            <v>-0.13899945999999999</v>
          </cell>
          <cell r="E17">
            <v>-0.13629389</v>
          </cell>
          <cell r="F17">
            <v>-0.16894340999999999</v>
          </cell>
          <cell r="G17">
            <v>-0.15807676000000001</v>
          </cell>
          <cell r="H17">
            <v>-0.18841933999999999</v>
          </cell>
          <cell r="I17">
            <v>-0.20609617</v>
          </cell>
        </row>
        <row r="18">
          <cell r="B18">
            <v>-3.8813114000000003E-2</v>
          </cell>
          <cell r="C18">
            <v>-0.10132217</v>
          </cell>
          <cell r="D18">
            <v>-0.13324547</v>
          </cell>
          <cell r="E18">
            <v>-0.13052701999999999</v>
          </cell>
          <cell r="F18">
            <v>-0.16250181</v>
          </cell>
          <cell r="G18">
            <v>-0.14870024000000001</v>
          </cell>
          <cell r="H18">
            <v>-0.17842245000000001</v>
          </cell>
          <cell r="I18">
            <v>-0.20014000000000001</v>
          </cell>
        </row>
        <row r="19">
          <cell r="B19">
            <v>-3.4548282999999999E-2</v>
          </cell>
          <cell r="C19">
            <v>-9.5414161999999997E-2</v>
          </cell>
          <cell r="D19">
            <v>-0.12849854999999999</v>
          </cell>
          <cell r="E19">
            <v>-0.12646914000000001</v>
          </cell>
          <cell r="F19">
            <v>-0.15609788999999999</v>
          </cell>
          <cell r="G19">
            <v>-0.14113187999999999</v>
          </cell>
          <cell r="H19">
            <v>-0.16911983</v>
          </cell>
          <cell r="I19">
            <v>-0.19416285</v>
          </cell>
        </row>
        <row r="20">
          <cell r="B20">
            <v>-3.0323505000000001E-2</v>
          </cell>
          <cell r="C20">
            <v>-8.9489937000000006E-2</v>
          </cell>
          <cell r="D20">
            <v>-0.12439251</v>
          </cell>
          <cell r="E20">
            <v>-0.12288427</v>
          </cell>
          <cell r="F20">
            <v>-0.14988470000000001</v>
          </cell>
          <cell r="G20">
            <v>-0.13460779</v>
          </cell>
          <cell r="H20">
            <v>-0.16030549999999999</v>
          </cell>
          <cell r="I20">
            <v>-0.18848896000000001</v>
          </cell>
        </row>
        <row r="21">
          <cell r="B21">
            <v>-2.5726795E-2</v>
          </cell>
          <cell r="C21">
            <v>-8.3690165999999996E-2</v>
          </cell>
          <cell r="D21">
            <v>-0.1200676</v>
          </cell>
          <cell r="E21">
            <v>-0.11877251</v>
          </cell>
          <cell r="F21">
            <v>-0.14344501000000001</v>
          </cell>
          <cell r="G21">
            <v>-0.12813282000000001</v>
          </cell>
          <cell r="H21">
            <v>-0.15104245999999999</v>
          </cell>
          <cell r="I21">
            <v>-0.18307877</v>
          </cell>
        </row>
        <row r="22">
          <cell r="B22">
            <v>-2.0303726000000001E-2</v>
          </cell>
          <cell r="C22">
            <v>-7.7026843999999997E-2</v>
          </cell>
          <cell r="D22">
            <v>-0.11411667</v>
          </cell>
          <cell r="E22">
            <v>-0.11385918</v>
          </cell>
          <cell r="F22">
            <v>-0.13637924000000001</v>
          </cell>
          <cell r="G22">
            <v>-0.11999369</v>
          </cell>
          <cell r="H22">
            <v>-0.14077234</v>
          </cell>
          <cell r="I22">
            <v>-0.17687082000000001</v>
          </cell>
        </row>
        <row r="23">
          <cell r="B23">
            <v>-1.5071869E-2</v>
          </cell>
          <cell r="C23">
            <v>-7.0991516000000005E-2</v>
          </cell>
          <cell r="D23">
            <v>-0.10808276999999999</v>
          </cell>
          <cell r="E23">
            <v>-0.10926723000000001</v>
          </cell>
          <cell r="F23">
            <v>-0.12929868999999999</v>
          </cell>
          <cell r="G23">
            <v>-0.11172438</v>
          </cell>
          <cell r="H23">
            <v>-0.12983894000000001</v>
          </cell>
          <cell r="I23">
            <v>-0.16997814</v>
          </cell>
        </row>
        <row r="24">
          <cell r="B24">
            <v>-1.0029793E-2</v>
          </cell>
          <cell r="C24">
            <v>-6.5400124000000004E-2</v>
          </cell>
          <cell r="D24">
            <v>-0.10299253</v>
          </cell>
          <cell r="E24">
            <v>-0.10438633</v>
          </cell>
          <cell r="F24">
            <v>-0.12255764</v>
          </cell>
          <cell r="G24">
            <v>-0.1044302</v>
          </cell>
          <cell r="H24">
            <v>-0.12028265</v>
          </cell>
          <cell r="I24">
            <v>-0.16234921999999999</v>
          </cell>
        </row>
        <row r="25">
          <cell r="B25">
            <v>-5.8650969999999997E-3</v>
          </cell>
          <cell r="C25">
            <v>-6.0472011999999999E-2</v>
          </cell>
          <cell r="D25">
            <v>-9.7922325000000005E-2</v>
          </cell>
          <cell r="E25">
            <v>-9.9233627000000005E-2</v>
          </cell>
          <cell r="F25">
            <v>-0.11552858000000001</v>
          </cell>
          <cell r="G25">
            <v>-9.7850323000000003E-2</v>
          </cell>
          <cell r="H25">
            <v>-0.11170053000000001</v>
          </cell>
          <cell r="I25">
            <v>-0.15390635</v>
          </cell>
        </row>
        <row r="26">
          <cell r="B26">
            <v>-3.0293465000000002E-3</v>
          </cell>
          <cell r="C26">
            <v>-5.6234359999999997E-2</v>
          </cell>
          <cell r="D26">
            <v>-9.2984200000000003E-2</v>
          </cell>
          <cell r="E26">
            <v>-9.3728541999999998E-2</v>
          </cell>
          <cell r="F26">
            <v>-0.10879517</v>
          </cell>
          <cell r="G26">
            <v>-9.2423438999999996E-2</v>
          </cell>
          <cell r="H26">
            <v>-0.10333538</v>
          </cell>
          <cell r="I26">
            <v>-0.14458370000000001</v>
          </cell>
        </row>
        <row r="27">
          <cell r="B27">
            <v>-1.1196136E-3</v>
          </cell>
          <cell r="C27">
            <v>-5.3281783999999999E-2</v>
          </cell>
          <cell r="D27">
            <v>-8.8202953000000001E-2</v>
          </cell>
          <cell r="E27">
            <v>-8.8244437999999994E-2</v>
          </cell>
          <cell r="F27">
            <v>-0.10175562</v>
          </cell>
          <cell r="G27">
            <v>-8.8332175999999998E-2</v>
          </cell>
          <cell r="H27">
            <v>-9.6320152000000006E-2</v>
          </cell>
          <cell r="I27">
            <v>-0.13493967000000001</v>
          </cell>
        </row>
        <row r="28">
          <cell r="B28">
            <v>2.0360946999999999E-4</v>
          </cell>
          <cell r="C28">
            <v>-5.0904750999999998E-2</v>
          </cell>
          <cell r="D28">
            <v>-8.3094597000000006E-2</v>
          </cell>
          <cell r="E28">
            <v>-8.3640098999999996E-2</v>
          </cell>
          <cell r="F28">
            <v>-9.4685078000000006E-2</v>
          </cell>
          <cell r="G28">
            <v>-8.4950446999999998E-2</v>
          </cell>
          <cell r="H28">
            <v>-9.0270518999999994E-2</v>
          </cell>
          <cell r="I28">
            <v>-0.12557936</v>
          </cell>
        </row>
        <row r="29">
          <cell r="B29">
            <v>8.9073180999999998E-4</v>
          </cell>
          <cell r="C29">
            <v>-4.8679352000000002E-2</v>
          </cell>
          <cell r="D29">
            <v>-7.8143596999999995E-2</v>
          </cell>
          <cell r="E29">
            <v>-7.9087256999999994E-2</v>
          </cell>
          <cell r="F29">
            <v>-8.8059901999999995E-2</v>
          </cell>
          <cell r="G29">
            <v>-8.1830501999999999E-2</v>
          </cell>
          <cell r="H29">
            <v>-8.4133625000000004E-2</v>
          </cell>
          <cell r="I29">
            <v>-0.11595583</v>
          </cell>
        </row>
        <row r="30">
          <cell r="B30">
            <v>6.7996978999999998E-4</v>
          </cell>
          <cell r="C30">
            <v>-4.6119689999999998E-2</v>
          </cell>
          <cell r="D30">
            <v>-7.2153568000000001E-2</v>
          </cell>
          <cell r="E30">
            <v>-7.3879718999999996E-2</v>
          </cell>
          <cell r="F30">
            <v>-8.1535815999999997E-2</v>
          </cell>
          <cell r="G30">
            <v>-7.8599929999999998E-2</v>
          </cell>
          <cell r="H30">
            <v>-7.7929497E-2</v>
          </cell>
          <cell r="I30">
            <v>-0.10581875</v>
          </cell>
        </row>
        <row r="31">
          <cell r="B31">
            <v>8.2445144999999996E-4</v>
          </cell>
          <cell r="C31">
            <v>-4.3529034000000001E-2</v>
          </cell>
          <cell r="D31">
            <v>-6.5863132000000005E-2</v>
          </cell>
          <cell r="E31">
            <v>-6.8408012000000004E-2</v>
          </cell>
          <cell r="F31">
            <v>-7.4456215000000006E-2</v>
          </cell>
          <cell r="G31">
            <v>-7.4734687999999994E-2</v>
          </cell>
          <cell r="H31">
            <v>-7.1616173000000005E-2</v>
          </cell>
          <cell r="I31">
            <v>-9.5642089999999999E-2</v>
          </cell>
        </row>
        <row r="32">
          <cell r="B32">
            <v>5.8460236000000001E-4</v>
          </cell>
          <cell r="C32">
            <v>-4.0783882E-2</v>
          </cell>
          <cell r="D32">
            <v>-6.0197353000000002E-2</v>
          </cell>
          <cell r="E32">
            <v>-6.3196182000000004E-2</v>
          </cell>
          <cell r="F32">
            <v>-6.7117690999999993E-2</v>
          </cell>
          <cell r="G32">
            <v>-7.0419787999999997E-2</v>
          </cell>
          <cell r="H32">
            <v>-6.7347527000000004E-2</v>
          </cell>
          <cell r="I32">
            <v>-8.5824966000000003E-2</v>
          </cell>
        </row>
        <row r="33">
          <cell r="B33">
            <v>4.5824051000000003E-4</v>
          </cell>
          <cell r="C33">
            <v>-3.7608147000000001E-2</v>
          </cell>
          <cell r="D33">
            <v>-5.4319858999999998E-2</v>
          </cell>
          <cell r="E33">
            <v>-5.7830811000000003E-2</v>
          </cell>
          <cell r="F33">
            <v>-5.9908389999999999E-2</v>
          </cell>
          <cell r="G33">
            <v>-6.4033031000000004E-2</v>
          </cell>
          <cell r="H33">
            <v>-6.2790870999999998E-2</v>
          </cell>
          <cell r="I33">
            <v>-7.6614379999999996E-2</v>
          </cell>
        </row>
        <row r="34">
          <cell r="B34">
            <v>8.3351135000000001E-4</v>
          </cell>
          <cell r="C34">
            <v>-3.4138202999999999E-2</v>
          </cell>
          <cell r="D34">
            <v>-4.7841548999999997E-2</v>
          </cell>
          <cell r="E34">
            <v>-5.2486896999999998E-2</v>
          </cell>
          <cell r="F34">
            <v>-5.2104949999999997E-2</v>
          </cell>
          <cell r="G34">
            <v>-5.6624412999999998E-2</v>
          </cell>
          <cell r="H34">
            <v>-5.7071208999999998E-2</v>
          </cell>
          <cell r="I34">
            <v>-6.7672253000000002E-2</v>
          </cell>
        </row>
        <row r="35">
          <cell r="B35">
            <v>1.0175704999999999E-3</v>
          </cell>
          <cell r="C35">
            <v>-3.0685902000000001E-2</v>
          </cell>
          <cell r="D35">
            <v>-4.0985107E-2</v>
          </cell>
          <cell r="E35">
            <v>-4.6291351000000001E-2</v>
          </cell>
          <cell r="F35">
            <v>-4.4290543000000002E-2</v>
          </cell>
          <cell r="G35">
            <v>-4.8843383999999997E-2</v>
          </cell>
          <cell r="H35">
            <v>-5.0521851E-2</v>
          </cell>
          <cell r="I35">
            <v>-5.9022427000000002E-2</v>
          </cell>
        </row>
        <row r="36">
          <cell r="B36">
            <v>9.1457367000000005E-4</v>
          </cell>
          <cell r="C36">
            <v>-2.6689529E-2</v>
          </cell>
          <cell r="D36">
            <v>-3.4216403999999999E-2</v>
          </cell>
          <cell r="E36">
            <v>-3.9091586999999997E-2</v>
          </cell>
          <cell r="F36">
            <v>-3.6804199000000003E-2</v>
          </cell>
          <cell r="G36">
            <v>-4.1583538000000003E-2</v>
          </cell>
          <cell r="H36">
            <v>-4.4298649000000002E-2</v>
          </cell>
          <cell r="I36">
            <v>-5.0056933999999997E-2</v>
          </cell>
        </row>
        <row r="37">
          <cell r="B37">
            <v>1.335144E-4</v>
          </cell>
          <cell r="C37">
            <v>-2.2726059E-2</v>
          </cell>
          <cell r="D37">
            <v>-2.8407574000000001E-2</v>
          </cell>
          <cell r="E37">
            <v>-3.1493663999999998E-2</v>
          </cell>
          <cell r="F37">
            <v>-2.9910088000000001E-2</v>
          </cell>
          <cell r="G37">
            <v>-3.5003661999999998E-2</v>
          </cell>
          <cell r="H37">
            <v>-3.7608624E-2</v>
          </cell>
          <cell r="I37">
            <v>-4.0010452000000002E-2</v>
          </cell>
        </row>
        <row r="38">
          <cell r="B38">
            <v>-1.2359618999999999E-3</v>
          </cell>
          <cell r="C38">
            <v>-1.8247604000000001E-2</v>
          </cell>
          <cell r="D38">
            <v>-2.2139071999999999E-2</v>
          </cell>
          <cell r="E38">
            <v>-2.4278164000000001E-2</v>
          </cell>
          <cell r="F38">
            <v>-2.3075103999999999E-2</v>
          </cell>
          <cell r="G38">
            <v>-2.7036667E-2</v>
          </cell>
          <cell r="H38">
            <v>-3.0130863000000001E-2</v>
          </cell>
          <cell r="I38">
            <v>-2.9685497000000002E-2</v>
          </cell>
        </row>
        <row r="39">
          <cell r="B39">
            <v>-1.7499924E-3</v>
          </cell>
          <cell r="C39">
            <v>-1.2459278000000001E-2</v>
          </cell>
          <cell r="D39">
            <v>-1.4729023000000001E-2</v>
          </cell>
          <cell r="E39">
            <v>-1.6281605000000001E-2</v>
          </cell>
          <cell r="F39">
            <v>-1.544857E-2</v>
          </cell>
          <cell r="G39">
            <v>-1.8131255999999998E-2</v>
          </cell>
          <cell r="H39">
            <v>-2.0447254000000002E-2</v>
          </cell>
          <cell r="I39">
            <v>-1.9703865000000001E-2</v>
          </cell>
        </row>
        <row r="40">
          <cell r="B40">
            <v>-1.57547E-3</v>
          </cell>
          <cell r="C40">
            <v>-6.4582824999999998E-3</v>
          </cell>
          <cell r="D40">
            <v>-7.4424744000000003E-3</v>
          </cell>
          <cell r="E40">
            <v>-8.2182884000000008E-3</v>
          </cell>
          <cell r="F40">
            <v>-7.4038506000000002E-3</v>
          </cell>
          <cell r="G40">
            <v>-9.7541808999999993E-3</v>
          </cell>
          <cell r="H40">
            <v>-1.095438E-2</v>
          </cell>
          <cell r="I40">
            <v>-9.7680092000000003E-3</v>
          </cell>
        </row>
        <row r="41">
          <cell r="B41">
            <v>0</v>
          </cell>
          <cell r="C41">
            <v>0</v>
          </cell>
          <cell r="D41">
            <v>0</v>
          </cell>
          <cell r="E41">
            <v>0</v>
          </cell>
          <cell r="F41">
            <v>0</v>
          </cell>
          <cell r="G41">
            <v>0</v>
          </cell>
          <cell r="H41">
            <v>0</v>
          </cell>
          <cell r="I41">
            <v>0</v>
          </cell>
        </row>
        <row r="42">
          <cell r="B42">
            <v>1.9874572999999999E-3</v>
          </cell>
          <cell r="C42">
            <v>5.6982040000000001E-3</v>
          </cell>
          <cell r="D42">
            <v>7.4272156000000002E-3</v>
          </cell>
          <cell r="E42">
            <v>8.7823867999999999E-3</v>
          </cell>
          <cell r="F42">
            <v>7.2164535999999996E-3</v>
          </cell>
          <cell r="G42">
            <v>1.0802746E-2</v>
          </cell>
          <cell r="H42">
            <v>1.2461185E-2</v>
          </cell>
          <cell r="I42">
            <v>9.8853111000000004E-3</v>
          </cell>
        </row>
        <row r="43">
          <cell r="B43">
            <v>4.8112869000000004E-3</v>
          </cell>
          <cell r="C43">
            <v>1.0751247E-2</v>
          </cell>
          <cell r="D43">
            <v>1.4734745E-2</v>
          </cell>
          <cell r="E43">
            <v>1.7538548000000001E-2</v>
          </cell>
          <cell r="F43">
            <v>1.4153481000000001E-2</v>
          </cell>
          <cell r="G43">
            <v>2.1635056E-2</v>
          </cell>
          <cell r="H43">
            <v>2.5192737999999999E-2</v>
          </cell>
          <cell r="I43">
            <v>1.9349575000000001E-2</v>
          </cell>
        </row>
        <row r="44">
          <cell r="B44">
            <v>8.0285071999999999E-3</v>
          </cell>
          <cell r="C44">
            <v>1.5976905999999999E-2</v>
          </cell>
          <cell r="D44">
            <v>2.2096634E-2</v>
          </cell>
          <cell r="E44">
            <v>2.5783061999999999E-2</v>
          </cell>
          <cell r="F44">
            <v>2.0637988999999999E-2</v>
          </cell>
          <cell r="G44">
            <v>3.2708645000000001E-2</v>
          </cell>
          <cell r="H44">
            <v>3.8086890999999998E-2</v>
          </cell>
          <cell r="I44">
            <v>2.9026985000000002E-2</v>
          </cell>
        </row>
        <row r="45">
          <cell r="B45">
            <v>1.1554241E-2</v>
          </cell>
          <cell r="C45">
            <v>2.1207332999999998E-2</v>
          </cell>
          <cell r="D45">
            <v>2.8372765000000001E-2</v>
          </cell>
          <cell r="E45">
            <v>3.4073829999999999E-2</v>
          </cell>
          <cell r="F45">
            <v>2.7231215999999999E-2</v>
          </cell>
          <cell r="G45">
            <v>4.2672157000000002E-2</v>
          </cell>
          <cell r="H45">
            <v>5.0467968000000002E-2</v>
          </cell>
          <cell r="I45">
            <v>3.8494109999999998E-2</v>
          </cell>
        </row>
        <row r="46">
          <cell r="B46">
            <v>1.4420033000000001E-2</v>
          </cell>
          <cell r="C46">
            <v>2.5513172000000001E-2</v>
          </cell>
          <cell r="D46">
            <v>3.4069538000000003E-2</v>
          </cell>
          <cell r="E46">
            <v>4.1624545999999998E-2</v>
          </cell>
          <cell r="F46">
            <v>3.4029483999999999E-2</v>
          </cell>
          <cell r="G46">
            <v>5.0571442000000001E-2</v>
          </cell>
          <cell r="H46">
            <v>6.1739922000000003E-2</v>
          </cell>
          <cell r="I46">
            <v>4.6652316999999999E-2</v>
          </cell>
        </row>
        <row r="47">
          <cell r="B47">
            <v>1.7542839000000001E-2</v>
          </cell>
          <cell r="C47">
            <v>2.9278755E-2</v>
          </cell>
          <cell r="D47">
            <v>4.0337563E-2</v>
          </cell>
          <cell r="E47">
            <v>4.8949241999999997E-2</v>
          </cell>
          <cell r="F47">
            <v>4.0888786000000003E-2</v>
          </cell>
          <cell r="G47">
            <v>5.8395386000000001E-2</v>
          </cell>
          <cell r="H47">
            <v>7.4462414000000005E-2</v>
          </cell>
          <cell r="I47">
            <v>5.4464816999999999E-2</v>
          </cell>
        </row>
        <row r="48">
          <cell r="B48">
            <v>2.1060944000000002E-2</v>
          </cell>
          <cell r="C48">
            <v>3.2230854000000003E-2</v>
          </cell>
          <cell r="D48">
            <v>4.5838833000000002E-2</v>
          </cell>
          <cell r="E48">
            <v>5.6813717E-2</v>
          </cell>
          <cell r="F48">
            <v>4.7616959E-2</v>
          </cell>
          <cell r="G48">
            <v>6.4541340000000003E-2</v>
          </cell>
          <cell r="H48">
            <v>8.614397E-2</v>
          </cell>
          <cell r="I48">
            <v>6.1361789999999999E-2</v>
          </cell>
        </row>
        <row r="49">
          <cell r="B49">
            <v>2.4160385E-2</v>
          </cell>
          <cell r="C49">
            <v>3.4932613000000001E-2</v>
          </cell>
          <cell r="D49">
            <v>5.0857543999999998E-2</v>
          </cell>
          <cell r="E49">
            <v>6.4611434999999995E-2</v>
          </cell>
          <cell r="F49">
            <v>5.4343700000000002E-2</v>
          </cell>
          <cell r="G49">
            <v>7.0273875999999999E-2</v>
          </cell>
          <cell r="H49">
            <v>9.6341609999999994E-2</v>
          </cell>
          <cell r="I49">
            <v>6.8017006000000005E-2</v>
          </cell>
        </row>
        <row r="50">
          <cell r="B50">
            <v>2.6848316000000001E-2</v>
          </cell>
          <cell r="C50">
            <v>3.6767005999999998E-2</v>
          </cell>
          <cell r="D50">
            <v>5.5343627999999999E-2</v>
          </cell>
          <cell r="E50">
            <v>7.1940899000000003E-2</v>
          </cell>
          <cell r="F50">
            <v>6.0609340999999997E-2</v>
          </cell>
          <cell r="G50">
            <v>7.5596809000000001E-2</v>
          </cell>
          <cell r="H50">
            <v>0.10636901999999999</v>
          </cell>
          <cell r="I50">
            <v>7.3955536000000002E-2</v>
          </cell>
        </row>
        <row r="51">
          <cell r="B51">
            <v>2.9670238000000002E-2</v>
          </cell>
          <cell r="C51">
            <v>3.7778378000000001E-2</v>
          </cell>
          <cell r="D51">
            <v>5.9492587999999999E-2</v>
          </cell>
          <cell r="E51">
            <v>7.8866482000000002E-2</v>
          </cell>
          <cell r="F51">
            <v>6.6359043000000006E-2</v>
          </cell>
          <cell r="G51">
            <v>8.1206321999999997E-2</v>
          </cell>
          <cell r="H51">
            <v>0.1160264</v>
          </cell>
          <cell r="I51">
            <v>7.9545498000000006E-2</v>
          </cell>
        </row>
        <row r="52">
          <cell r="B52">
            <v>3.2797337000000003E-2</v>
          </cell>
          <cell r="C52">
            <v>3.7961960000000003E-2</v>
          </cell>
          <cell r="D52">
            <v>6.3409328000000001E-2</v>
          </cell>
          <cell r="E52">
            <v>8.4693431999999999E-2</v>
          </cell>
          <cell r="F52">
            <v>7.1930885E-2</v>
          </cell>
          <cell r="G52">
            <v>8.5931778E-2</v>
          </cell>
          <cell r="H52">
            <v>0.12440062</v>
          </cell>
          <cell r="I52">
            <v>8.4641933000000003E-2</v>
          </cell>
        </row>
        <row r="53">
          <cell r="B53">
            <v>3.5732746000000003E-2</v>
          </cell>
          <cell r="C53">
            <v>3.7892342000000002E-2</v>
          </cell>
          <cell r="D53">
            <v>6.6222191E-2</v>
          </cell>
          <cell r="E53">
            <v>8.9508057000000002E-2</v>
          </cell>
          <cell r="F53">
            <v>7.6789856000000004E-2</v>
          </cell>
          <cell r="G53">
            <v>8.9021683000000004E-2</v>
          </cell>
          <cell r="H53">
            <v>0.13190316999999999</v>
          </cell>
          <cell r="I53">
            <v>8.9407444000000003E-2</v>
          </cell>
        </row>
        <row r="54">
          <cell r="B54">
            <v>3.8141251000000001E-2</v>
          </cell>
          <cell r="C54">
            <v>3.7899493999999999E-2</v>
          </cell>
          <cell r="D54">
            <v>6.8255900999999994E-2</v>
          </cell>
          <cell r="E54">
            <v>9.4536781E-2</v>
          </cell>
          <cell r="F54">
            <v>8.154583E-2</v>
          </cell>
          <cell r="G54">
            <v>9.2879771999999999E-2</v>
          </cell>
          <cell r="H54">
            <v>0.13868332</v>
          </cell>
          <cell r="I54">
            <v>9.4755172999999998E-2</v>
          </cell>
        </row>
        <row r="55">
          <cell r="B55">
            <v>3.9973736000000003E-2</v>
          </cell>
          <cell r="C55">
            <v>3.7703990999999999E-2</v>
          </cell>
          <cell r="D55">
            <v>7.0367813000000001E-2</v>
          </cell>
          <cell r="E55">
            <v>9.9205971000000004E-2</v>
          </cell>
          <cell r="F55">
            <v>8.6249828000000001E-2</v>
          </cell>
          <cell r="G55">
            <v>9.7073555000000006E-2</v>
          </cell>
          <cell r="H55">
            <v>0.14534949999999999</v>
          </cell>
          <cell r="I55">
            <v>0.10043478</v>
          </cell>
        </row>
        <row r="56">
          <cell r="B56">
            <v>4.0700436E-2</v>
          </cell>
          <cell r="C56">
            <v>3.7866115999999998E-2</v>
          </cell>
          <cell r="D56">
            <v>7.2194575999999996E-2</v>
          </cell>
          <cell r="E56">
            <v>0.10396527999999999</v>
          </cell>
          <cell r="F56">
            <v>9.0881348000000001E-2</v>
          </cell>
          <cell r="G56">
            <v>0.1007309</v>
          </cell>
          <cell r="H56">
            <v>0.15094519000000001</v>
          </cell>
          <cell r="I56">
            <v>0.10596418000000001</v>
          </cell>
        </row>
        <row r="57">
          <cell r="B57">
            <v>4.1029453E-2</v>
          </cell>
          <cell r="C57">
            <v>3.7374020000000001E-2</v>
          </cell>
          <cell r="D57">
            <v>7.3557854000000006E-2</v>
          </cell>
          <cell r="E57">
            <v>0.10831881</v>
          </cell>
          <cell r="F57">
            <v>9.5401287000000001E-2</v>
          </cell>
          <cell r="G57">
            <v>0.10349131</v>
          </cell>
          <cell r="H57">
            <v>0.15491437999999999</v>
          </cell>
          <cell r="I57">
            <v>0.1111021</v>
          </cell>
        </row>
        <row r="58">
          <cell r="B58">
            <v>4.0223122E-2</v>
          </cell>
          <cell r="C58">
            <v>3.6890029999999997E-2</v>
          </cell>
          <cell r="D58">
            <v>7.4198722999999994E-2</v>
          </cell>
          <cell r="E58">
            <v>0.11144972</v>
          </cell>
          <cell r="F58">
            <v>9.8910332000000004E-2</v>
          </cell>
          <cell r="G58">
            <v>0.10595942</v>
          </cell>
          <cell r="H58">
            <v>0.15796375000000001</v>
          </cell>
          <cell r="I58">
            <v>0.11517668</v>
          </cell>
        </row>
        <row r="59">
          <cell r="B59">
            <v>3.8887977999999997E-2</v>
          </cell>
          <cell r="C59">
            <v>3.6986827999999999E-2</v>
          </cell>
          <cell r="D59">
            <v>7.4198722999999994E-2</v>
          </cell>
          <cell r="E59">
            <v>0.11379528</v>
          </cell>
          <cell r="F59">
            <v>0.10152625999999999</v>
          </cell>
          <cell r="G59">
            <v>0.10827065</v>
          </cell>
          <cell r="H59">
            <v>0.16012382999999999</v>
          </cell>
          <cell r="I59">
            <v>0.11863947</v>
          </cell>
        </row>
        <row r="60">
          <cell r="B60">
            <v>3.7361144999999998E-2</v>
          </cell>
          <cell r="C60">
            <v>3.818655E-2</v>
          </cell>
          <cell r="D60">
            <v>7.4712275999999994E-2</v>
          </cell>
          <cell r="E60">
            <v>0.11700201</v>
          </cell>
          <cell r="F60">
            <v>0.10499954</v>
          </cell>
          <cell r="G60">
            <v>0.11252545999999999</v>
          </cell>
          <cell r="H60">
            <v>0.16381978999999999</v>
          </cell>
          <cell r="I60">
            <v>0.12223625</v>
          </cell>
        </row>
        <row r="61">
          <cell r="B61">
            <v>3.6136149999999999E-2</v>
          </cell>
          <cell r="C61">
            <v>3.9203166999999997E-2</v>
          </cell>
          <cell r="D61">
            <v>7.4682235999999999E-2</v>
          </cell>
          <cell r="E61">
            <v>0.12063264999999999</v>
          </cell>
          <cell r="F61">
            <v>0.10899782</v>
          </cell>
          <cell r="G61">
            <v>0.11704016</v>
          </cell>
          <cell r="H61">
            <v>0.16765308000000001</v>
          </cell>
          <cell r="I61">
            <v>0.12588738999999999</v>
          </cell>
        </row>
        <row r="62">
          <cell r="B62">
            <v>3.4205913999999997E-2</v>
          </cell>
          <cell r="C62">
            <v>4.0146828000000002E-2</v>
          </cell>
          <cell r="D62">
            <v>7.3858260999999995E-2</v>
          </cell>
          <cell r="E62">
            <v>0.12382984</v>
          </cell>
          <cell r="F62">
            <v>0.11292028</v>
          </cell>
          <cell r="G62">
            <v>0.12170315</v>
          </cell>
          <cell r="H62">
            <v>0.17096853000000001</v>
          </cell>
          <cell r="I62">
            <v>0.12924051</v>
          </cell>
        </row>
        <row r="63">
          <cell r="B63">
            <v>3.1723499000000002E-2</v>
          </cell>
          <cell r="C63">
            <v>4.2192459000000002E-2</v>
          </cell>
          <cell r="D63">
            <v>7.3515891999999999E-2</v>
          </cell>
          <cell r="E63">
            <v>0.12716341</v>
          </cell>
          <cell r="F63">
            <v>0.11735772999999999</v>
          </cell>
          <cell r="G63">
            <v>0.12673569000000001</v>
          </cell>
          <cell r="H63">
            <v>0.17449522000000001</v>
          </cell>
          <cell r="I63">
            <v>0.13259410999999999</v>
          </cell>
        </row>
        <row r="64">
          <cell r="B64">
            <v>2.9807091000000001E-2</v>
          </cell>
          <cell r="C64">
            <v>4.4870377000000003E-2</v>
          </cell>
          <cell r="D64">
            <v>7.3243617999999996E-2</v>
          </cell>
          <cell r="E64">
            <v>0.13001728000000001</v>
          </cell>
          <cell r="F64">
            <v>0.1216464</v>
          </cell>
          <cell r="G64">
            <v>0.13237094999999999</v>
          </cell>
          <cell r="H64">
            <v>0.17877007</v>
          </cell>
          <cell r="I64">
            <v>0.13634252999999999</v>
          </cell>
        </row>
        <row r="65">
          <cell r="B65">
            <v>2.8017521E-2</v>
          </cell>
          <cell r="C65">
            <v>4.7735213999999998E-2</v>
          </cell>
          <cell r="D65">
            <v>7.3077201999999994E-2</v>
          </cell>
          <cell r="E65">
            <v>0.13174820000000001</v>
          </cell>
          <cell r="F65">
            <v>0.12534237000000001</v>
          </cell>
          <cell r="G65">
            <v>0.13679123000000001</v>
          </cell>
          <cell r="H65">
            <v>0.18184710000000001</v>
          </cell>
          <cell r="I65">
            <v>0.13922166999999999</v>
          </cell>
        </row>
        <row r="66">
          <cell r="B66">
            <v>2.5572777000000001E-2</v>
          </cell>
          <cell r="C66">
            <v>5.0713539000000002E-2</v>
          </cell>
          <cell r="D66">
            <v>7.2888374000000006E-2</v>
          </cell>
          <cell r="E66">
            <v>0.13351154000000001</v>
          </cell>
          <cell r="F66">
            <v>0.12874651000000001</v>
          </cell>
          <cell r="G66">
            <v>0.14182854</v>
          </cell>
          <cell r="H66">
            <v>0.18497324000000001</v>
          </cell>
          <cell r="I66">
            <v>0.14077472999999999</v>
          </cell>
        </row>
        <row r="67">
          <cell r="B67">
            <v>2.2717952999999999E-2</v>
          </cell>
          <cell r="C67">
            <v>5.4111958000000002E-2</v>
          </cell>
          <cell r="D67">
            <v>7.3088168999999995E-2</v>
          </cell>
          <cell r="E67">
            <v>0.13586760000000001</v>
          </cell>
          <cell r="F67">
            <v>0.13259314999999999</v>
          </cell>
          <cell r="G67">
            <v>0.14895868000000001</v>
          </cell>
          <cell r="H67">
            <v>0.18967581</v>
          </cell>
          <cell r="I67">
            <v>0.14261246</v>
          </cell>
        </row>
        <row r="68">
          <cell r="B68">
            <v>2.0398617000000001E-2</v>
          </cell>
          <cell r="C68">
            <v>5.8381081000000001E-2</v>
          </cell>
          <cell r="D68">
            <v>7.4053763999999994E-2</v>
          </cell>
          <cell r="E68">
            <v>0.1394639</v>
          </cell>
          <cell r="F68">
            <v>0.13665152</v>
          </cell>
          <cell r="G68">
            <v>0.15663289999999999</v>
          </cell>
          <cell r="H68">
            <v>0.19442797000000001</v>
          </cell>
          <cell r="I68">
            <v>0.14433431999999999</v>
          </cell>
        </row>
        <row r="69">
          <cell r="B69">
            <v>1.7936230000000001E-2</v>
          </cell>
          <cell r="C69">
            <v>6.2916756000000004E-2</v>
          </cell>
          <cell r="D69">
            <v>7.5618744000000002E-2</v>
          </cell>
          <cell r="E69">
            <v>0.14356041</v>
          </cell>
          <cell r="F69">
            <v>0.14045858</v>
          </cell>
          <cell r="G69">
            <v>0.16285753</v>
          </cell>
          <cell r="H69">
            <v>0.19889545</v>
          </cell>
          <cell r="I69">
            <v>0.14621687</v>
          </cell>
        </row>
        <row r="70">
          <cell r="B70">
            <v>1.556015E-2</v>
          </cell>
          <cell r="C70">
            <v>6.7759514000000007E-2</v>
          </cell>
          <cell r="D70">
            <v>7.6571941000000004E-2</v>
          </cell>
          <cell r="E70">
            <v>0.1473875</v>
          </cell>
          <cell r="F70">
            <v>0.14422225999999999</v>
          </cell>
          <cell r="G70">
            <v>0.16829777000000001</v>
          </cell>
          <cell r="H70">
            <v>0.20323801</v>
          </cell>
          <cell r="I70">
            <v>0.14811039000000001</v>
          </cell>
        </row>
        <row r="71">
          <cell r="B71">
            <v>1.3382912E-2</v>
          </cell>
          <cell r="C71">
            <v>7.3168278000000003E-2</v>
          </cell>
          <cell r="D71">
            <v>7.7225208000000004E-2</v>
          </cell>
          <cell r="E71">
            <v>0.15090656</v>
          </cell>
          <cell r="F71">
            <v>0.14746856999999999</v>
          </cell>
          <cell r="G71">
            <v>0.17375803000000001</v>
          </cell>
          <cell r="H71">
            <v>0.20711088</v>
          </cell>
          <cell r="I71">
            <v>0.15006495</v>
          </cell>
        </row>
        <row r="72">
          <cell r="B72">
            <v>1.0726451999999999E-2</v>
          </cell>
          <cell r="C72">
            <v>7.7733517000000002E-2</v>
          </cell>
          <cell r="D72">
            <v>7.7815533000000006E-2</v>
          </cell>
          <cell r="E72">
            <v>0.15360546</v>
          </cell>
          <cell r="F72">
            <v>0.15069103</v>
          </cell>
          <cell r="G72">
            <v>0.1804328</v>
          </cell>
          <cell r="H72">
            <v>0.21240616000000001</v>
          </cell>
          <cell r="I72">
            <v>0.15260267</v>
          </cell>
        </row>
        <row r="73">
          <cell r="B73">
            <v>9.2902183999999995E-3</v>
          </cell>
          <cell r="C73">
            <v>8.1519126999999997E-2</v>
          </cell>
          <cell r="D73">
            <v>7.9773902999999993E-2</v>
          </cell>
          <cell r="E73">
            <v>0.15598965000000001</v>
          </cell>
          <cell r="F73">
            <v>0.15393304999999999</v>
          </cell>
          <cell r="G73">
            <v>0.18832636</v>
          </cell>
          <cell r="H73">
            <v>0.21991825000000001</v>
          </cell>
          <cell r="I73">
            <v>0.15566348999999999</v>
          </cell>
        </row>
        <row r="74">
          <cell r="B74">
            <v>8.6359977999999997E-3</v>
          </cell>
          <cell r="C74">
            <v>8.8114737999999998E-2</v>
          </cell>
          <cell r="D74">
            <v>8.3336353000000002E-2</v>
          </cell>
          <cell r="E74">
            <v>0.16002464</v>
          </cell>
          <cell r="F74">
            <v>0.15710162999999999</v>
          </cell>
          <cell r="G74">
            <v>0.19445467</v>
          </cell>
          <cell r="H74">
            <v>0.22727203000000001</v>
          </cell>
          <cell r="I74">
            <v>0.15959166999999999</v>
          </cell>
        </row>
        <row r="75">
          <cell r="B75">
            <v>8.1372261000000005E-3</v>
          </cell>
          <cell r="C75">
            <v>9.4464778999999999E-2</v>
          </cell>
          <cell r="D75">
            <v>8.6829185000000003E-2</v>
          </cell>
          <cell r="E75">
            <v>0.16647719999999999</v>
          </cell>
          <cell r="F75">
            <v>0.16074371000000001</v>
          </cell>
          <cell r="G75">
            <v>0.19810057</v>
          </cell>
          <cell r="H75">
            <v>0.23102950999999999</v>
          </cell>
          <cell r="I75">
            <v>0.16319322999999999</v>
          </cell>
        </row>
        <row r="76">
          <cell r="B76">
            <v>8.0480576000000002E-3</v>
          </cell>
          <cell r="C76">
            <v>9.8978996E-2</v>
          </cell>
          <cell r="D76">
            <v>9.2588902000000001E-2</v>
          </cell>
          <cell r="E76">
            <v>0.17200899</v>
          </cell>
          <cell r="F76">
            <v>0.16419792</v>
          </cell>
          <cell r="G76">
            <v>0.20095204999999999</v>
          </cell>
          <cell r="H76">
            <v>0.23462152</v>
          </cell>
          <cell r="I76">
            <v>0.16553688</v>
          </cell>
        </row>
        <row r="77">
          <cell r="B77">
            <v>9.5353126999999996E-3</v>
          </cell>
          <cell r="C77">
            <v>0.10386467000000001</v>
          </cell>
          <cell r="D77">
            <v>9.9944115E-2</v>
          </cell>
          <cell r="E77">
            <v>0.17565202999999999</v>
          </cell>
          <cell r="F77">
            <v>0.16962337</v>
          </cell>
          <cell r="G77">
            <v>0.20286751</v>
          </cell>
          <cell r="H77">
            <v>0.23751544999999999</v>
          </cell>
          <cell r="I77">
            <v>0.16793299</v>
          </cell>
        </row>
        <row r="78">
          <cell r="B78">
            <v>1.0842322999999999E-2</v>
          </cell>
          <cell r="C78">
            <v>0.10804939</v>
          </cell>
          <cell r="D78">
            <v>0.10802317</v>
          </cell>
          <cell r="E78">
            <v>0.18127012000000001</v>
          </cell>
          <cell r="F78">
            <v>0.17723894000000001</v>
          </cell>
          <cell r="G78">
            <v>0.20479154999999999</v>
          </cell>
          <cell r="H78">
            <v>0.24066066999999999</v>
          </cell>
          <cell r="I78">
            <v>0.1702013</v>
          </cell>
        </row>
        <row r="79">
          <cell r="B79">
            <v>1.0596275E-2</v>
          </cell>
          <cell r="C79">
            <v>0.11451387</v>
          </cell>
          <cell r="D79">
            <v>0.11872387</v>
          </cell>
          <cell r="E79">
            <v>0.18649721</v>
          </cell>
          <cell r="F79">
            <v>0.18376112</v>
          </cell>
          <cell r="G79">
            <v>0.20832872</v>
          </cell>
          <cell r="H79">
            <v>0.24413967</v>
          </cell>
          <cell r="I79">
            <v>0.17415713999999999</v>
          </cell>
        </row>
        <row r="80">
          <cell r="B80">
            <v>1.0808468E-2</v>
          </cell>
          <cell r="C80">
            <v>0.11783171000000001</v>
          </cell>
          <cell r="D80">
            <v>0.13042640999999999</v>
          </cell>
          <cell r="E80">
            <v>0.19129038000000001</v>
          </cell>
          <cell r="F80">
            <v>0.18736649</v>
          </cell>
          <cell r="G80">
            <v>0.21317768000000001</v>
          </cell>
          <cell r="H80">
            <v>0.25186396</v>
          </cell>
          <cell r="I80">
            <v>0.17876386999999999</v>
          </cell>
        </row>
      </sheetData>
      <sheetData sheetId="1">
        <row r="1">
          <cell r="B1" t="str">
            <v>Pot Exp 1- 4</v>
          </cell>
          <cell r="C1" t="str">
            <v>Pot Exp 5-8</v>
          </cell>
          <cell r="D1" t="str">
            <v>Pot Exp 9-12</v>
          </cell>
          <cell r="E1" t="str">
            <v>Pot Exp 13 - 16</v>
          </cell>
          <cell r="F1" t="str">
            <v>Pot Exp 17 - 21</v>
          </cell>
        </row>
        <row r="2">
          <cell r="B2">
            <v>-4.8516749999999997E-2</v>
          </cell>
          <cell r="C2">
            <v>-3.6841393E-2</v>
          </cell>
          <cell r="D2">
            <v>-0.11100674000000001</v>
          </cell>
          <cell r="E2">
            <v>-0.12039328000000001</v>
          </cell>
          <cell r="F2">
            <v>-0.10286045000000001</v>
          </cell>
        </row>
        <row r="3">
          <cell r="B3">
            <v>-4.4183253999999998E-2</v>
          </cell>
          <cell r="C3">
            <v>-3.5733223000000001E-2</v>
          </cell>
          <cell r="D3">
            <v>-0.10827017</v>
          </cell>
          <cell r="E3">
            <v>-0.11798429000000001</v>
          </cell>
          <cell r="F3">
            <v>-0.10012341</v>
          </cell>
        </row>
        <row r="4">
          <cell r="B4">
            <v>-3.9284706000000003E-2</v>
          </cell>
          <cell r="C4">
            <v>-3.4538746000000002E-2</v>
          </cell>
          <cell r="D4">
            <v>-0.10510635</v>
          </cell>
          <cell r="E4">
            <v>-0.11623049000000001</v>
          </cell>
          <cell r="F4">
            <v>-9.7077369999999996E-2</v>
          </cell>
        </row>
        <row r="5">
          <cell r="B5">
            <v>-3.4511566E-2</v>
          </cell>
          <cell r="C5">
            <v>-3.3355236000000003E-2</v>
          </cell>
          <cell r="D5">
            <v>-0.10171461</v>
          </cell>
          <cell r="E5">
            <v>-0.11393642</v>
          </cell>
          <cell r="F5">
            <v>-9.3954086000000006E-2</v>
          </cell>
        </row>
        <row r="6">
          <cell r="B6">
            <v>-2.9817580999999999E-2</v>
          </cell>
          <cell r="C6">
            <v>-3.2231808000000001E-2</v>
          </cell>
          <cell r="D6">
            <v>-9.8020553999999996E-2</v>
          </cell>
          <cell r="E6">
            <v>-0.11112261</v>
          </cell>
          <cell r="F6">
            <v>-9.0263843999999996E-2</v>
          </cell>
        </row>
        <row r="7">
          <cell r="B7">
            <v>-2.5295258000000001E-2</v>
          </cell>
          <cell r="C7">
            <v>-3.1092167E-2</v>
          </cell>
          <cell r="D7">
            <v>-9.4289303000000005E-2</v>
          </cell>
          <cell r="E7">
            <v>-0.10815144</v>
          </cell>
          <cell r="F7">
            <v>-8.6686133999999998E-2</v>
          </cell>
        </row>
        <row r="8">
          <cell r="B8">
            <v>-2.1304131E-2</v>
          </cell>
          <cell r="C8">
            <v>-2.9826641000000001E-2</v>
          </cell>
          <cell r="D8">
            <v>-9.0627669999999994E-2</v>
          </cell>
          <cell r="E8">
            <v>-0.10445166</v>
          </cell>
          <cell r="F8">
            <v>-8.2854270999999993E-2</v>
          </cell>
        </row>
        <row r="9">
          <cell r="B9">
            <v>-1.7798900999999999E-2</v>
          </cell>
          <cell r="C9">
            <v>-2.8297901E-2</v>
          </cell>
          <cell r="D9">
            <v>-8.7164402000000002E-2</v>
          </cell>
          <cell r="E9">
            <v>-0.10064125</v>
          </cell>
          <cell r="F9">
            <v>-7.9100132000000004E-2</v>
          </cell>
        </row>
        <row r="10">
          <cell r="B10">
            <v>-1.497364E-2</v>
          </cell>
          <cell r="C10">
            <v>-2.6732445000000001E-2</v>
          </cell>
          <cell r="D10">
            <v>-8.3666325E-2</v>
          </cell>
          <cell r="E10">
            <v>-9.6952915000000001E-2</v>
          </cell>
          <cell r="F10">
            <v>-7.5606823000000004E-2</v>
          </cell>
        </row>
        <row r="11">
          <cell r="B11">
            <v>-1.2458324E-2</v>
          </cell>
          <cell r="C11">
            <v>-2.5162697000000001E-2</v>
          </cell>
          <cell r="D11">
            <v>-7.9896927000000006E-2</v>
          </cell>
          <cell r="E11">
            <v>-9.3248366999999999E-2</v>
          </cell>
          <cell r="F11">
            <v>-7.2066306999999996E-2</v>
          </cell>
        </row>
        <row r="12">
          <cell r="B12">
            <v>-1.0978221999999999E-2</v>
          </cell>
          <cell r="C12">
            <v>-2.3688316000000001E-2</v>
          </cell>
          <cell r="D12">
            <v>-7.6158524000000005E-2</v>
          </cell>
          <cell r="E12">
            <v>-8.9410781999999994E-2</v>
          </cell>
          <cell r="F12">
            <v>-6.8563938000000005E-2</v>
          </cell>
        </row>
        <row r="13">
          <cell r="B13">
            <v>-1.0001183E-2</v>
          </cell>
          <cell r="C13">
            <v>-2.2230625E-2</v>
          </cell>
          <cell r="D13">
            <v>-7.2824000999999999E-2</v>
          </cell>
          <cell r="E13">
            <v>-8.5468769E-2</v>
          </cell>
          <cell r="F13">
            <v>-6.4773559999999994E-2</v>
          </cell>
        </row>
        <row r="14">
          <cell r="B14">
            <v>-8.8853835999999995E-3</v>
          </cell>
          <cell r="C14">
            <v>-2.0788669999999999E-2</v>
          </cell>
          <cell r="D14">
            <v>-6.9381713999999997E-2</v>
          </cell>
          <cell r="E14">
            <v>-8.0900191999999996E-2</v>
          </cell>
          <cell r="F14">
            <v>-6.1092854000000002E-2</v>
          </cell>
        </row>
        <row r="15">
          <cell r="B15">
            <v>-8.0747604000000004E-3</v>
          </cell>
          <cell r="C15">
            <v>-1.9346714000000001E-2</v>
          </cell>
          <cell r="D15">
            <v>-6.5608025E-2</v>
          </cell>
          <cell r="E15">
            <v>-7.6058865000000003E-2</v>
          </cell>
          <cell r="F15">
            <v>-5.7272911000000003E-2</v>
          </cell>
        </row>
        <row r="16">
          <cell r="B16">
            <v>-7.1702003000000004E-3</v>
          </cell>
          <cell r="C16">
            <v>-1.7946243000000001E-2</v>
          </cell>
          <cell r="D16">
            <v>-6.1632632999999999E-2</v>
          </cell>
          <cell r="E16">
            <v>-7.1069717000000004E-2</v>
          </cell>
          <cell r="F16">
            <v>-5.3067206999999998E-2</v>
          </cell>
        </row>
        <row r="17">
          <cell r="B17">
            <v>-7.2731972000000004E-3</v>
          </cell>
          <cell r="C17">
            <v>-1.6562462E-2</v>
          </cell>
          <cell r="D17">
            <v>-5.7749270999999998E-2</v>
          </cell>
          <cell r="E17">
            <v>-6.5995215999999995E-2</v>
          </cell>
          <cell r="F17">
            <v>-4.8925400000000001E-2</v>
          </cell>
        </row>
        <row r="18">
          <cell r="B18">
            <v>-7.4043273999999997E-3</v>
          </cell>
          <cell r="C18">
            <v>-1.5388966E-2</v>
          </cell>
          <cell r="D18">
            <v>-5.3591250999999999E-2</v>
          </cell>
          <cell r="E18">
            <v>-6.1542511000000001E-2</v>
          </cell>
          <cell r="F18">
            <v>-4.5682907000000002E-2</v>
          </cell>
        </row>
        <row r="19">
          <cell r="B19">
            <v>-7.2855949000000001E-3</v>
          </cell>
          <cell r="C19">
            <v>-1.4081478E-2</v>
          </cell>
          <cell r="D19">
            <v>-4.9163341999999999E-2</v>
          </cell>
          <cell r="E19">
            <v>-5.6664944000000002E-2</v>
          </cell>
          <cell r="F19">
            <v>-4.3072700999999998E-2</v>
          </cell>
        </row>
        <row r="20">
          <cell r="B20">
            <v>-7.0066451999999998E-3</v>
          </cell>
          <cell r="C20">
            <v>-1.2809753E-2</v>
          </cell>
          <cell r="D20">
            <v>-4.4771670999999999E-2</v>
          </cell>
          <cell r="E20">
            <v>-5.1589011999999997E-2</v>
          </cell>
          <cell r="F20">
            <v>-4.0293216999999999E-2</v>
          </cell>
        </row>
        <row r="21">
          <cell r="B21">
            <v>-6.1926841999999996E-3</v>
          </cell>
          <cell r="C21">
            <v>-1.1601925000000001E-2</v>
          </cell>
          <cell r="D21">
            <v>-4.1165352000000002E-2</v>
          </cell>
          <cell r="E21">
            <v>-4.7581195999999999E-2</v>
          </cell>
          <cell r="F21">
            <v>-3.8007736E-2</v>
          </cell>
        </row>
        <row r="22">
          <cell r="B22">
            <v>-5.9862136999999996E-3</v>
          </cell>
          <cell r="C22">
            <v>-1.0863304000000001E-2</v>
          </cell>
          <cell r="D22">
            <v>-3.8404464999999999E-2</v>
          </cell>
          <cell r="E22">
            <v>-4.4441223000000002E-2</v>
          </cell>
          <cell r="F22">
            <v>-3.5941123999999998E-2</v>
          </cell>
        </row>
        <row r="23">
          <cell r="B23">
            <v>-5.9485435000000003E-3</v>
          </cell>
          <cell r="C23">
            <v>-1.0187149E-2</v>
          </cell>
          <cell r="D23">
            <v>-3.5705566000000001E-2</v>
          </cell>
          <cell r="E23">
            <v>-4.1366100000000003E-2</v>
          </cell>
          <cell r="F23">
            <v>-3.4187317000000002E-2</v>
          </cell>
        </row>
        <row r="24">
          <cell r="B24">
            <v>-6.2503814999999999E-3</v>
          </cell>
          <cell r="C24">
            <v>-9.4842911000000002E-3</v>
          </cell>
          <cell r="D24">
            <v>-3.3058642999999999E-2</v>
          </cell>
          <cell r="E24">
            <v>-3.8358212000000003E-2</v>
          </cell>
          <cell r="F24">
            <v>-3.2590388999999997E-2</v>
          </cell>
        </row>
        <row r="25">
          <cell r="B25">
            <v>-6.4802169999999999E-3</v>
          </cell>
          <cell r="C25">
            <v>-8.7471007999999992E-3</v>
          </cell>
          <cell r="D25">
            <v>-3.0400276E-2</v>
          </cell>
          <cell r="E25">
            <v>-3.5453320000000003E-2</v>
          </cell>
          <cell r="F25">
            <v>-3.0662537E-2</v>
          </cell>
        </row>
        <row r="26">
          <cell r="B26">
            <v>-6.5517426000000004E-3</v>
          </cell>
          <cell r="C26">
            <v>-8.0451965000000007E-3</v>
          </cell>
          <cell r="D26">
            <v>-2.7924537999999999E-2</v>
          </cell>
          <cell r="E26">
            <v>-3.3041477E-2</v>
          </cell>
          <cell r="F26">
            <v>-2.8341293E-2</v>
          </cell>
        </row>
        <row r="27">
          <cell r="B27">
            <v>-6.4015388000000003E-3</v>
          </cell>
          <cell r="C27">
            <v>-7.3757171999999996E-3</v>
          </cell>
          <cell r="D27">
            <v>-2.5428295E-2</v>
          </cell>
          <cell r="E27">
            <v>-3.0255794999999999E-2</v>
          </cell>
          <cell r="F27">
            <v>-2.5720595999999998E-2</v>
          </cell>
        </row>
        <row r="28">
          <cell r="B28">
            <v>-5.8584212999999996E-3</v>
          </cell>
          <cell r="C28">
            <v>-6.6437720999999996E-3</v>
          </cell>
          <cell r="D28">
            <v>-2.3002624999999999E-2</v>
          </cell>
          <cell r="E28">
            <v>-2.7535915000000001E-2</v>
          </cell>
          <cell r="F28">
            <v>-2.3034096E-2</v>
          </cell>
        </row>
        <row r="29">
          <cell r="B29">
            <v>-5.3730011000000001E-3</v>
          </cell>
          <cell r="C29">
            <v>-5.9628487000000004E-3</v>
          </cell>
          <cell r="D29">
            <v>-2.0591735999999999E-2</v>
          </cell>
          <cell r="E29">
            <v>-2.4697780999999999E-2</v>
          </cell>
          <cell r="F29">
            <v>-2.0731448999999999E-2</v>
          </cell>
        </row>
        <row r="30">
          <cell r="B30">
            <v>-4.5871734999999997E-3</v>
          </cell>
          <cell r="C30">
            <v>-5.3238868999999998E-3</v>
          </cell>
          <cell r="D30">
            <v>-1.8453120999999999E-2</v>
          </cell>
          <cell r="E30">
            <v>-2.1882057E-2</v>
          </cell>
          <cell r="F30">
            <v>-1.8946171000000001E-2</v>
          </cell>
        </row>
        <row r="31">
          <cell r="B31">
            <v>-3.8442611999999999E-3</v>
          </cell>
          <cell r="C31">
            <v>-4.6854019000000004E-3</v>
          </cell>
          <cell r="D31">
            <v>-1.6115188999999999E-2</v>
          </cell>
          <cell r="E31">
            <v>-1.9165516E-2</v>
          </cell>
          <cell r="F31">
            <v>-1.7320632999999998E-2</v>
          </cell>
        </row>
        <row r="32">
          <cell r="B32">
            <v>-2.8777121999999998E-3</v>
          </cell>
          <cell r="C32">
            <v>-4.1856766000000004E-3</v>
          </cell>
          <cell r="D32">
            <v>-1.3960838E-2</v>
          </cell>
          <cell r="E32">
            <v>-1.6714573E-2</v>
          </cell>
          <cell r="F32">
            <v>-1.5639782000000001E-2</v>
          </cell>
        </row>
        <row r="33">
          <cell r="B33">
            <v>-2.0847321000000002E-3</v>
          </cell>
          <cell r="C33">
            <v>-3.6144256999999999E-3</v>
          </cell>
          <cell r="D33">
            <v>-1.192522E-2</v>
          </cell>
          <cell r="E33">
            <v>-1.4213562000000001E-2</v>
          </cell>
          <cell r="F33">
            <v>-1.3534068999999999E-2</v>
          </cell>
        </row>
        <row r="34">
          <cell r="B34">
            <v>-1.7313957E-3</v>
          </cell>
          <cell r="C34">
            <v>-2.9015540999999998E-3</v>
          </cell>
          <cell r="D34">
            <v>-1.0025500999999999E-2</v>
          </cell>
          <cell r="E34">
            <v>-1.1973858E-2</v>
          </cell>
          <cell r="F34">
            <v>-1.1263370999999999E-2</v>
          </cell>
        </row>
        <row r="35">
          <cell r="B35">
            <v>-1.1196136E-3</v>
          </cell>
          <cell r="C35">
            <v>-2.2001265999999999E-3</v>
          </cell>
          <cell r="D35">
            <v>-8.3327292999999993E-3</v>
          </cell>
          <cell r="E35">
            <v>-9.8271369999999997E-3</v>
          </cell>
          <cell r="F35">
            <v>-8.9974402999999994E-3</v>
          </cell>
        </row>
        <row r="36">
          <cell r="B36">
            <v>-4.7826767000000003E-4</v>
          </cell>
          <cell r="C36">
            <v>-1.6341209000000001E-3</v>
          </cell>
          <cell r="D36">
            <v>-6.7186355999999999E-3</v>
          </cell>
          <cell r="E36">
            <v>-7.7557564000000001E-3</v>
          </cell>
          <cell r="F36">
            <v>-7.0972442999999996E-3</v>
          </cell>
        </row>
        <row r="37">
          <cell r="B37">
            <v>-2.6226044E-5</v>
          </cell>
          <cell r="C37">
            <v>-1.2073517E-3</v>
          </cell>
          <cell r="D37">
            <v>-5.2680968999999998E-3</v>
          </cell>
          <cell r="E37">
            <v>-6.0343742000000004E-3</v>
          </cell>
          <cell r="F37">
            <v>-5.3749084000000004E-3</v>
          </cell>
        </row>
        <row r="38">
          <cell r="B38">
            <v>1.8453598000000001E-4</v>
          </cell>
          <cell r="C38">
            <v>-8.5067748999999998E-4</v>
          </cell>
          <cell r="D38">
            <v>-3.7999153000000002E-3</v>
          </cell>
          <cell r="E38">
            <v>-4.4159888999999999E-3</v>
          </cell>
          <cell r="F38">
            <v>-3.9925574999999996E-3</v>
          </cell>
        </row>
        <row r="39">
          <cell r="B39">
            <v>-1.3780594E-4</v>
          </cell>
          <cell r="C39">
            <v>-5.7268143000000003E-4</v>
          </cell>
          <cell r="D39">
            <v>-2.4108887000000002E-3</v>
          </cell>
          <cell r="E39">
            <v>-2.7623177E-3</v>
          </cell>
          <cell r="F39">
            <v>-2.84338E-3</v>
          </cell>
        </row>
        <row r="40">
          <cell r="B40">
            <v>-9.8705291999999996E-5</v>
          </cell>
          <cell r="C40">
            <v>-2.8371811000000002E-4</v>
          </cell>
          <cell r="D40">
            <v>-1.1935234000000001E-3</v>
          </cell>
          <cell r="E40">
            <v>-1.2516974999999999E-3</v>
          </cell>
          <cell r="F40">
            <v>-1.4853476999999999E-3</v>
          </cell>
        </row>
        <row r="41">
          <cell r="B41">
            <v>0</v>
          </cell>
          <cell r="C41">
            <v>0</v>
          </cell>
          <cell r="D41">
            <v>0</v>
          </cell>
          <cell r="E41">
            <v>0</v>
          </cell>
          <cell r="F41">
            <v>0</v>
          </cell>
        </row>
        <row r="42">
          <cell r="B42">
            <v>4.2581557999999997E-4</v>
          </cell>
          <cell r="C42">
            <v>2.9563904E-4</v>
          </cell>
          <cell r="D42">
            <v>1.1906624E-3</v>
          </cell>
          <cell r="E42">
            <v>8.1253051999999998E-4</v>
          </cell>
          <cell r="F42">
            <v>8.9263915999999999E-4</v>
          </cell>
        </row>
        <row r="43">
          <cell r="B43">
            <v>9.1218948000000002E-4</v>
          </cell>
          <cell r="C43">
            <v>5.9413909999999996E-4</v>
          </cell>
          <cell r="D43">
            <v>2.4271011000000001E-3</v>
          </cell>
          <cell r="E43">
            <v>1.127243E-3</v>
          </cell>
          <cell r="F43">
            <v>1.6322136E-3</v>
          </cell>
        </row>
        <row r="44">
          <cell r="B44">
            <v>7.5292586999999998E-4</v>
          </cell>
          <cell r="C44">
            <v>8.7690353E-4</v>
          </cell>
          <cell r="D44">
            <v>3.4184456000000002E-3</v>
          </cell>
          <cell r="E44">
            <v>1.2974739E-3</v>
          </cell>
          <cell r="F44">
            <v>2.0027160999999999E-3</v>
          </cell>
        </row>
        <row r="45">
          <cell r="B45">
            <v>4.5061111000000001E-4</v>
          </cell>
          <cell r="C45">
            <v>1.0900497000000001E-3</v>
          </cell>
          <cell r="D45">
            <v>4.1399002000000002E-3</v>
          </cell>
          <cell r="E45">
            <v>9.7370148000000003E-4</v>
          </cell>
          <cell r="F45">
            <v>2.4576187000000002E-3</v>
          </cell>
        </row>
        <row r="46">
          <cell r="B46">
            <v>-4.9161910999999999E-4</v>
          </cell>
          <cell r="C46">
            <v>1.2979507E-3</v>
          </cell>
          <cell r="D46">
            <v>4.5604705999999998E-3</v>
          </cell>
          <cell r="E46">
            <v>5.9461593999999998E-4</v>
          </cell>
          <cell r="F46">
            <v>2.7999878000000001E-3</v>
          </cell>
        </row>
        <row r="47">
          <cell r="B47">
            <v>-1.683712E-3</v>
          </cell>
          <cell r="C47">
            <v>1.449585E-3</v>
          </cell>
          <cell r="D47">
            <v>4.8875808999999997E-3</v>
          </cell>
          <cell r="E47">
            <v>7.8248977999999996E-4</v>
          </cell>
          <cell r="F47">
            <v>3.1161308000000002E-3</v>
          </cell>
        </row>
        <row r="48">
          <cell r="B48">
            <v>-3.2420157999999998E-3</v>
          </cell>
          <cell r="C48">
            <v>1.4166832E-3</v>
          </cell>
          <cell r="D48">
            <v>4.7059058999999997E-3</v>
          </cell>
          <cell r="E48">
            <v>5.2356720000000002E-4</v>
          </cell>
          <cell r="F48">
            <v>3.3116341E-3</v>
          </cell>
        </row>
        <row r="49">
          <cell r="B49">
            <v>-4.4431686000000001E-3</v>
          </cell>
          <cell r="C49">
            <v>1.3256073E-3</v>
          </cell>
          <cell r="D49">
            <v>4.1475295999999998E-3</v>
          </cell>
          <cell r="E49">
            <v>8.3446502999999996E-5</v>
          </cell>
          <cell r="F49">
            <v>3.5247803E-3</v>
          </cell>
        </row>
        <row r="50">
          <cell r="B50">
            <v>-5.7539940000000001E-3</v>
          </cell>
          <cell r="C50">
            <v>1.2445449999999999E-3</v>
          </cell>
          <cell r="D50">
            <v>3.8018227000000001E-3</v>
          </cell>
          <cell r="E50">
            <v>1.5640259000000001E-4</v>
          </cell>
          <cell r="F50">
            <v>3.7193297999999998E-3</v>
          </cell>
        </row>
        <row r="51">
          <cell r="B51">
            <v>-7.3270797999999996E-3</v>
          </cell>
          <cell r="C51">
            <v>1.1091231999999999E-3</v>
          </cell>
          <cell r="D51">
            <v>3.7322044E-3</v>
          </cell>
          <cell r="E51">
            <v>6.5898895E-4</v>
          </cell>
          <cell r="F51">
            <v>3.6153792999999998E-3</v>
          </cell>
        </row>
        <row r="52">
          <cell r="B52">
            <v>-8.8109969999999992E-3</v>
          </cell>
          <cell r="C52">
            <v>9.8371506E-4</v>
          </cell>
          <cell r="D52">
            <v>3.8132667999999999E-3</v>
          </cell>
          <cell r="E52">
            <v>1.4195442000000001E-3</v>
          </cell>
          <cell r="F52">
            <v>3.5824775999999999E-3</v>
          </cell>
        </row>
        <row r="53">
          <cell r="B53">
            <v>-1.0098457E-2</v>
          </cell>
          <cell r="C53">
            <v>8.0108643000000002E-4</v>
          </cell>
          <cell r="D53">
            <v>3.8318634000000002E-3</v>
          </cell>
          <cell r="E53">
            <v>2.2292137000000001E-3</v>
          </cell>
          <cell r="F53">
            <v>3.2858849000000001E-3</v>
          </cell>
        </row>
        <row r="54">
          <cell r="B54">
            <v>-1.1469841E-2</v>
          </cell>
          <cell r="C54">
            <v>6.3467025999999998E-4</v>
          </cell>
          <cell r="D54">
            <v>4.0063857999999997E-3</v>
          </cell>
          <cell r="E54">
            <v>3.1323433000000002E-3</v>
          </cell>
          <cell r="F54">
            <v>2.1476745999999998E-3</v>
          </cell>
        </row>
        <row r="55">
          <cell r="B55">
            <v>-1.2659073E-2</v>
          </cell>
          <cell r="C55">
            <v>4.4727325000000002E-4</v>
          </cell>
          <cell r="D55">
            <v>4.1069983999999999E-3</v>
          </cell>
          <cell r="E55">
            <v>4.2810440000000003E-3</v>
          </cell>
          <cell r="F55">
            <v>7.9345703E-4</v>
          </cell>
        </row>
        <row r="56">
          <cell r="B56">
            <v>-1.3998985E-2</v>
          </cell>
          <cell r="C56">
            <v>1.7881392999999999E-4</v>
          </cell>
          <cell r="D56">
            <v>4.2881966000000004E-3</v>
          </cell>
          <cell r="E56">
            <v>4.9018860000000003E-3</v>
          </cell>
          <cell r="F56">
            <v>-9.0122223000000006E-5</v>
          </cell>
        </row>
        <row r="57">
          <cell r="B57">
            <v>-1.4835835E-2</v>
          </cell>
          <cell r="C57">
            <v>-7.0095061999999995E-5</v>
          </cell>
          <cell r="D57">
            <v>4.5919417999999998E-3</v>
          </cell>
          <cell r="E57">
            <v>5.6028366000000001E-3</v>
          </cell>
          <cell r="F57">
            <v>-7.1191788000000002E-4</v>
          </cell>
        </row>
        <row r="58">
          <cell r="B58">
            <v>-1.6061306000000001E-2</v>
          </cell>
          <cell r="C58">
            <v>-3.1185149999999999E-4</v>
          </cell>
          <cell r="D58">
            <v>4.7359467000000002E-3</v>
          </cell>
          <cell r="E58">
            <v>5.8369637000000004E-3</v>
          </cell>
          <cell r="F58">
            <v>-1.6307831E-3</v>
          </cell>
        </row>
        <row r="59">
          <cell r="B59">
            <v>-1.7745971999999999E-2</v>
          </cell>
          <cell r="C59">
            <v>-6.6518784000000003E-4</v>
          </cell>
          <cell r="D59">
            <v>5.0382613999999997E-3</v>
          </cell>
          <cell r="E59">
            <v>6.0396193999999997E-3</v>
          </cell>
          <cell r="F59">
            <v>-1.6813278000000001E-3</v>
          </cell>
        </row>
        <row r="60">
          <cell r="B60">
            <v>-1.9569874000000001E-2</v>
          </cell>
          <cell r="C60">
            <v>-1.0523796E-3</v>
          </cell>
          <cell r="D60">
            <v>5.4178237999999998E-3</v>
          </cell>
          <cell r="E60">
            <v>6.3419341999999997E-3</v>
          </cell>
          <cell r="F60">
            <v>-1.1553764E-3</v>
          </cell>
        </row>
        <row r="61">
          <cell r="B61">
            <v>-2.2449493000000001E-2</v>
          </cell>
          <cell r="C61">
            <v>-1.5330315E-3</v>
          </cell>
          <cell r="D61">
            <v>5.4254532000000003E-3</v>
          </cell>
          <cell r="E61">
            <v>6.8354606999999996E-3</v>
          </cell>
          <cell r="F61">
            <v>-5.4740905999999998E-4</v>
          </cell>
        </row>
        <row r="62">
          <cell r="B62">
            <v>-2.4649142999999998E-2</v>
          </cell>
          <cell r="C62">
            <v>-1.6307831E-3</v>
          </cell>
          <cell r="D62">
            <v>5.8412552000000001E-3</v>
          </cell>
          <cell r="E62">
            <v>7.6937675000000004E-3</v>
          </cell>
          <cell r="F62">
            <v>2.9802322E-4</v>
          </cell>
        </row>
        <row r="63">
          <cell r="B63">
            <v>-2.6516438E-2</v>
          </cell>
          <cell r="C63">
            <v>-1.7952918999999999E-3</v>
          </cell>
          <cell r="D63">
            <v>6.0057640000000002E-3</v>
          </cell>
          <cell r="E63">
            <v>8.4671973999999994E-3</v>
          </cell>
          <cell r="F63">
            <v>7.8535080000000004E-4</v>
          </cell>
        </row>
        <row r="64">
          <cell r="B64">
            <v>-2.8055191E-2</v>
          </cell>
          <cell r="C64">
            <v>-1.9888877999999998E-3</v>
          </cell>
          <cell r="D64">
            <v>6.2274933000000003E-3</v>
          </cell>
          <cell r="E64">
            <v>9.0951920000000002E-3</v>
          </cell>
          <cell r="F64">
            <v>6.8044662000000004E-4</v>
          </cell>
        </row>
        <row r="65">
          <cell r="B65">
            <v>-2.9102324999999998E-2</v>
          </cell>
          <cell r="C65">
            <v>-2.1791457999999998E-3</v>
          </cell>
          <cell r="D65">
            <v>6.4177512999999999E-3</v>
          </cell>
          <cell r="E65">
            <v>9.5877646999999993E-3</v>
          </cell>
          <cell r="F65">
            <v>3.0374527000000002E-4</v>
          </cell>
        </row>
        <row r="66">
          <cell r="B66">
            <v>-2.9541969000000001E-2</v>
          </cell>
          <cell r="C66">
            <v>-2.2625923E-3</v>
          </cell>
          <cell r="D66">
            <v>6.4573288000000003E-3</v>
          </cell>
          <cell r="E66">
            <v>9.8338126999999997E-3</v>
          </cell>
          <cell r="F66">
            <v>3.7670134999999999E-5</v>
          </cell>
        </row>
        <row r="67">
          <cell r="B67">
            <v>-3.0180931000000001E-2</v>
          </cell>
          <cell r="C67">
            <v>-2.3365020999999999E-3</v>
          </cell>
          <cell r="D67">
            <v>6.4415931999999999E-3</v>
          </cell>
          <cell r="E67">
            <v>9.9706650000000001E-3</v>
          </cell>
          <cell r="F67">
            <v>1.7118453999999999E-4</v>
          </cell>
        </row>
        <row r="68">
          <cell r="B68">
            <v>-3.1240463E-2</v>
          </cell>
          <cell r="C68">
            <v>-2.5601386999999998E-3</v>
          </cell>
          <cell r="D68">
            <v>6.1879157999999998E-3</v>
          </cell>
          <cell r="E68">
            <v>9.6011162000000008E-3</v>
          </cell>
          <cell r="F68">
            <v>8.4257126000000001E-4</v>
          </cell>
        </row>
        <row r="69">
          <cell r="B69">
            <v>-3.1911373E-2</v>
          </cell>
          <cell r="C69">
            <v>-2.6569366000000001E-3</v>
          </cell>
          <cell r="D69">
            <v>5.8488845999999997E-3</v>
          </cell>
          <cell r="E69">
            <v>9.3636512999999994E-3</v>
          </cell>
          <cell r="F69">
            <v>1.7910004E-3</v>
          </cell>
        </row>
        <row r="70">
          <cell r="B70">
            <v>-3.2074928000000003E-2</v>
          </cell>
          <cell r="C70">
            <v>-2.5873184E-3</v>
          </cell>
          <cell r="D70">
            <v>5.4326056999999999E-3</v>
          </cell>
          <cell r="E70">
            <v>9.3140601999999999E-3</v>
          </cell>
          <cell r="F70">
            <v>2.4180412000000002E-3</v>
          </cell>
        </row>
        <row r="71">
          <cell r="B71">
            <v>-3.2733917000000001E-2</v>
          </cell>
          <cell r="C71">
            <v>-2.6082992999999998E-3</v>
          </cell>
          <cell r="D71">
            <v>4.7869682E-3</v>
          </cell>
          <cell r="E71">
            <v>9.8152160999999995E-3</v>
          </cell>
          <cell r="F71">
            <v>2.366066E-3</v>
          </cell>
        </row>
        <row r="72">
          <cell r="B72">
            <v>-3.3531666000000002E-2</v>
          </cell>
          <cell r="C72">
            <v>-2.6044846E-3</v>
          </cell>
          <cell r="D72">
            <v>3.9258002999999998E-3</v>
          </cell>
          <cell r="E72">
            <v>1.0530472000000001E-2</v>
          </cell>
          <cell r="F72">
            <v>1.4748573000000001E-3</v>
          </cell>
        </row>
        <row r="73">
          <cell r="B73">
            <v>-3.4803867000000002E-2</v>
          </cell>
          <cell r="C73">
            <v>-2.7160645E-3</v>
          </cell>
          <cell r="D73">
            <v>3.0050277999999998E-3</v>
          </cell>
          <cell r="E73">
            <v>1.1119366E-2</v>
          </cell>
          <cell r="F73">
            <v>-1.8930435000000001E-4</v>
          </cell>
        </row>
        <row r="74">
          <cell r="B74">
            <v>-3.6503315000000001E-2</v>
          </cell>
          <cell r="C74">
            <v>-3.2434463999999998E-3</v>
          </cell>
          <cell r="D74">
            <v>1.9607544E-3</v>
          </cell>
          <cell r="E74">
            <v>1.2741565999999999E-2</v>
          </cell>
          <cell r="F74">
            <v>-1.1529922000000001E-3</v>
          </cell>
        </row>
        <row r="75">
          <cell r="B75">
            <v>-3.8867473999999999E-2</v>
          </cell>
          <cell r="C75">
            <v>-3.8337708000000001E-3</v>
          </cell>
          <cell r="D75">
            <v>1.0519028E-3</v>
          </cell>
          <cell r="E75">
            <v>1.4661789E-2</v>
          </cell>
          <cell r="F75">
            <v>-1.7518996999999999E-3</v>
          </cell>
        </row>
        <row r="76">
          <cell r="B76">
            <v>-4.0837287999999999E-2</v>
          </cell>
          <cell r="C76">
            <v>-4.3482779999999997E-3</v>
          </cell>
          <cell r="D76">
            <v>2.6559830000000002E-4</v>
          </cell>
          <cell r="E76">
            <v>1.5836238999999998E-2</v>
          </cell>
          <cell r="F76">
            <v>-2.0723343E-3</v>
          </cell>
        </row>
        <row r="77">
          <cell r="B77">
            <v>-4.1502953000000002E-2</v>
          </cell>
          <cell r="C77">
            <v>-4.8270225999999996E-3</v>
          </cell>
          <cell r="D77">
            <v>-4.4345855999999998E-5</v>
          </cell>
          <cell r="E77">
            <v>1.7757893E-2</v>
          </cell>
          <cell r="F77">
            <v>-2.1696090999999999E-3</v>
          </cell>
        </row>
        <row r="78">
          <cell r="B78">
            <v>-4.1986941999999999E-2</v>
          </cell>
          <cell r="C78">
            <v>-5.1202773999999996E-3</v>
          </cell>
          <cell r="D78">
            <v>7.7533721999999995E-4</v>
          </cell>
          <cell r="E78">
            <v>2.0038605000000001E-2</v>
          </cell>
          <cell r="F78">
            <v>-2.6741028000000001E-3</v>
          </cell>
        </row>
        <row r="79">
          <cell r="B79">
            <v>-4.0551186000000003E-2</v>
          </cell>
          <cell r="C79">
            <v>-5.3677559E-3</v>
          </cell>
          <cell r="D79">
            <v>1.7943382E-3</v>
          </cell>
          <cell r="E79">
            <v>2.1815299999999999E-2</v>
          </cell>
          <cell r="F79">
            <v>-3.6940574999999999E-3</v>
          </cell>
        </row>
        <row r="80">
          <cell r="B80">
            <v>-3.7797928000000001E-2</v>
          </cell>
          <cell r="C80">
            <v>-5.7373047000000002E-3</v>
          </cell>
          <cell r="D80">
            <v>2.5844574000000002E-3</v>
          </cell>
          <cell r="E80">
            <v>2.3262501000000001E-2</v>
          </cell>
          <cell r="F80">
            <v>-3.7336348999999999E-3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selection activeCell="I2" sqref="I2"/>
    </sheetView>
  </sheetViews>
  <sheetFormatPr defaultColWidth="8.7109375" defaultRowHeight="15" x14ac:dyDescent="0.25"/>
  <cols>
    <col min="1" max="1" width="23" customWidth="1"/>
    <col min="2" max="7" width="12.140625" style="9" customWidth="1"/>
  </cols>
  <sheetData>
    <row r="1" spans="1:9" x14ac:dyDescent="0.25">
      <c r="A1" s="1" t="s">
        <v>1102</v>
      </c>
      <c r="B1" s="21"/>
      <c r="C1" s="21"/>
      <c r="D1" s="17"/>
      <c r="E1" s="17"/>
      <c r="F1" s="17"/>
      <c r="G1" s="17"/>
    </row>
    <row r="2" spans="1:9" x14ac:dyDescent="0.25">
      <c r="A2" s="3" t="s">
        <v>0</v>
      </c>
      <c r="B2" s="112" t="s">
        <v>1</v>
      </c>
      <c r="C2" s="112"/>
      <c r="D2" s="112" t="s">
        <v>37</v>
      </c>
      <c r="E2" s="112"/>
      <c r="F2" s="112" t="s">
        <v>1101</v>
      </c>
      <c r="G2" s="112"/>
    </row>
    <row r="3" spans="1:9" x14ac:dyDescent="0.25">
      <c r="A3" s="4" t="s">
        <v>2</v>
      </c>
      <c r="B3" s="5" t="s">
        <v>3</v>
      </c>
      <c r="C3" s="5" t="s">
        <v>4</v>
      </c>
      <c r="D3" s="5" t="s">
        <v>3</v>
      </c>
      <c r="E3" s="5" t="s">
        <v>4</v>
      </c>
      <c r="F3" s="5" t="s">
        <v>3</v>
      </c>
      <c r="G3" s="5" t="s">
        <v>4</v>
      </c>
    </row>
    <row r="4" spans="1:9" x14ac:dyDescent="0.25">
      <c r="A4" s="2" t="s">
        <v>6</v>
      </c>
      <c r="B4" s="7">
        <v>8.0000000000000002E-3</v>
      </c>
      <c r="C4" s="7" t="s">
        <v>7</v>
      </c>
      <c r="D4" s="7" t="s">
        <v>35</v>
      </c>
      <c r="E4" s="7" t="s">
        <v>36</v>
      </c>
      <c r="F4" s="7" t="s">
        <v>34</v>
      </c>
      <c r="G4" s="7" t="s">
        <v>46</v>
      </c>
      <c r="I4" s="110" t="s">
        <v>1433</v>
      </c>
    </row>
    <row r="5" spans="1:9" x14ac:dyDescent="0.25">
      <c r="A5" s="2"/>
      <c r="B5" s="7" t="s">
        <v>9</v>
      </c>
      <c r="C5" s="7" t="s">
        <v>10</v>
      </c>
      <c r="D5" s="7" t="s">
        <v>9</v>
      </c>
      <c r="E5" s="7" t="s">
        <v>10</v>
      </c>
      <c r="F5" s="7" t="s">
        <v>9</v>
      </c>
      <c r="G5" s="7" t="s">
        <v>10</v>
      </c>
    </row>
    <row r="6" spans="1:9" x14ac:dyDescent="0.25">
      <c r="A6" s="2" t="s">
        <v>37</v>
      </c>
      <c r="D6" s="7" t="s">
        <v>38</v>
      </c>
      <c r="E6" s="7" t="s">
        <v>39</v>
      </c>
      <c r="F6" s="7" t="s">
        <v>47</v>
      </c>
      <c r="G6" s="7" t="s">
        <v>48</v>
      </c>
    </row>
    <row r="7" spans="1:9" x14ac:dyDescent="0.25">
      <c r="A7" s="2"/>
      <c r="D7" s="7" t="s">
        <v>40</v>
      </c>
      <c r="E7" s="7" t="s">
        <v>41</v>
      </c>
      <c r="F7" s="7" t="s">
        <v>23</v>
      </c>
      <c r="G7" s="7" t="s">
        <v>40</v>
      </c>
    </row>
    <row r="8" spans="1:9" x14ac:dyDescent="0.25">
      <c r="A8" s="2" t="s">
        <v>13</v>
      </c>
      <c r="B8" s="7" t="s">
        <v>11</v>
      </c>
      <c r="C8" s="7" t="s">
        <v>14</v>
      </c>
      <c r="D8" s="7" t="s">
        <v>42</v>
      </c>
      <c r="E8" s="7" t="s">
        <v>43</v>
      </c>
      <c r="F8" s="7" t="s">
        <v>49</v>
      </c>
      <c r="G8" s="7" t="s">
        <v>50</v>
      </c>
    </row>
    <row r="9" spans="1:9" x14ac:dyDescent="0.25">
      <c r="A9" s="2"/>
      <c r="B9" s="7" t="s">
        <v>16</v>
      </c>
      <c r="C9" s="7" t="s">
        <v>8</v>
      </c>
      <c r="D9" s="7" t="s">
        <v>44</v>
      </c>
      <c r="E9" s="7" t="s">
        <v>8</v>
      </c>
      <c r="F9" s="7" t="s">
        <v>12</v>
      </c>
      <c r="G9" s="7" t="s">
        <v>51</v>
      </c>
    </row>
    <row r="10" spans="1:9" x14ac:dyDescent="0.25">
      <c r="A10" s="2" t="s">
        <v>52</v>
      </c>
      <c r="B10" s="7"/>
      <c r="D10" s="7"/>
      <c r="F10" s="7" t="s">
        <v>53</v>
      </c>
      <c r="G10" s="7" t="s">
        <v>54</v>
      </c>
    </row>
    <row r="11" spans="1:9" x14ac:dyDescent="0.25">
      <c r="A11" s="2"/>
      <c r="B11" s="7"/>
      <c r="D11" s="7"/>
      <c r="F11" s="7" t="s">
        <v>15</v>
      </c>
      <c r="G11" s="7" t="s">
        <v>10</v>
      </c>
    </row>
    <row r="12" spans="1:9" x14ac:dyDescent="0.25">
      <c r="A12" s="2" t="s">
        <v>17</v>
      </c>
      <c r="C12" s="7" t="s">
        <v>19</v>
      </c>
      <c r="D12" s="7"/>
      <c r="E12" s="7" t="s">
        <v>19</v>
      </c>
      <c r="F12" s="7"/>
      <c r="G12" s="7" t="s">
        <v>19</v>
      </c>
    </row>
    <row r="13" spans="1:9" x14ac:dyDescent="0.25">
      <c r="A13" s="2"/>
      <c r="C13" s="7" t="s">
        <v>20</v>
      </c>
      <c r="D13" s="7"/>
      <c r="E13" s="7" t="s">
        <v>20</v>
      </c>
      <c r="F13" s="7"/>
      <c r="G13" s="7" t="s">
        <v>20</v>
      </c>
    </row>
    <row r="14" spans="1:9" x14ac:dyDescent="0.25">
      <c r="A14" s="2" t="s">
        <v>21</v>
      </c>
      <c r="B14" s="7"/>
      <c r="C14" s="7" t="s">
        <v>22</v>
      </c>
      <c r="E14" s="7" t="s">
        <v>22</v>
      </c>
      <c r="F14" s="7"/>
      <c r="G14" s="7" t="s">
        <v>22</v>
      </c>
    </row>
    <row r="15" spans="1:9" x14ac:dyDescent="0.25">
      <c r="A15" s="4"/>
      <c r="B15" s="8"/>
      <c r="C15" s="7" t="s">
        <v>23</v>
      </c>
      <c r="E15" s="7" t="s">
        <v>23</v>
      </c>
      <c r="F15" s="8"/>
      <c r="G15" s="8" t="s">
        <v>23</v>
      </c>
    </row>
    <row r="16" spans="1:9" x14ac:dyDescent="0.25">
      <c r="A16" s="2" t="s">
        <v>24</v>
      </c>
      <c r="B16" s="6" t="s">
        <v>25</v>
      </c>
      <c r="C16" s="6" t="s">
        <v>26</v>
      </c>
      <c r="D16" s="6" t="s">
        <v>25</v>
      </c>
      <c r="E16" s="6" t="s">
        <v>26</v>
      </c>
      <c r="F16" s="7" t="s">
        <v>25</v>
      </c>
      <c r="G16" s="7" t="s">
        <v>26</v>
      </c>
    </row>
    <row r="17" spans="1:7" x14ac:dyDescent="0.25">
      <c r="A17" s="4" t="s">
        <v>27</v>
      </c>
      <c r="B17" s="7" t="s">
        <v>28</v>
      </c>
      <c r="C17" s="7" t="s">
        <v>29</v>
      </c>
      <c r="D17" s="19" t="s">
        <v>28</v>
      </c>
      <c r="E17" s="19" t="s">
        <v>29</v>
      </c>
      <c r="F17" s="8" t="s">
        <v>28</v>
      </c>
      <c r="G17" s="8" t="s">
        <v>29</v>
      </c>
    </row>
    <row r="18" spans="1:7" ht="95.25" customHeight="1" x14ac:dyDescent="0.25">
      <c r="A18" s="111" t="s">
        <v>1396</v>
      </c>
      <c r="B18" s="111"/>
      <c r="C18" s="111"/>
      <c r="D18" s="111"/>
      <c r="E18" s="111"/>
      <c r="F18" s="111"/>
      <c r="G18" s="111"/>
    </row>
  </sheetData>
  <mergeCells count="4">
    <mergeCell ref="A18:G18"/>
    <mergeCell ref="B2:C2"/>
    <mergeCell ref="D2:E2"/>
    <mergeCell ref="F2:G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80"/>
  <sheetViews>
    <sheetView workbookViewId="0">
      <selection activeCell="V29" sqref="V29"/>
    </sheetView>
  </sheetViews>
  <sheetFormatPr defaultColWidth="8.85546875" defaultRowHeight="15" x14ac:dyDescent="0.25"/>
  <sheetData>
    <row r="1" spans="1:24" x14ac:dyDescent="0.25">
      <c r="A1" t="s">
        <v>392</v>
      </c>
      <c r="B1" s="9"/>
      <c r="C1" s="9"/>
      <c r="D1" s="9"/>
      <c r="E1" s="9"/>
      <c r="F1" s="9"/>
      <c r="G1" s="9"/>
      <c r="H1" s="9"/>
      <c r="I1" s="9"/>
      <c r="J1" s="9"/>
      <c r="K1" s="9"/>
    </row>
    <row r="2" spans="1:24" x14ac:dyDescent="0.25">
      <c r="A2">
        <v>-1.95</v>
      </c>
      <c r="B2">
        <f>-0.0063*$A2-0.0228*$A2^2</f>
        <v>-7.4411999999999992E-2</v>
      </c>
      <c r="C2">
        <f>-0.00552*$A2-0.0154*$A2^2</f>
        <v>-4.7794500000000004E-2</v>
      </c>
      <c r="D2">
        <f>0.0297*$A2-0.026*$A2^2</f>
        <v>-0.15678</v>
      </c>
      <c r="E2">
        <f>0.0363*$A2-0.021*$A2^2</f>
        <v>-0.15063750000000001</v>
      </c>
      <c r="G2">
        <f>-0.0119*$A2-0.0207*$A2^2</f>
        <v>-5.5506749999999994E-2</v>
      </c>
      <c r="H2">
        <f>-0.00595*$A2-0.0292*$A2^2</f>
        <v>-9.9430499999999991E-2</v>
      </c>
      <c r="I2">
        <f>0.0315*$A2-0.0275*$A2^2</f>
        <v>-0.16599375</v>
      </c>
      <c r="J2">
        <f>0.0349*$A2-0.0255*$A2^2</f>
        <v>-0.16501874999999999</v>
      </c>
      <c r="U2" s="64" t="s">
        <v>875</v>
      </c>
      <c r="V2" s="64" t="s">
        <v>876</v>
      </c>
      <c r="W2" s="64" t="s">
        <v>877</v>
      </c>
      <c r="X2" s="64" t="s">
        <v>878</v>
      </c>
    </row>
    <row r="3" spans="1:24" x14ac:dyDescent="0.25">
      <c r="A3">
        <f>A2+0.05</f>
        <v>-1.9</v>
      </c>
      <c r="B3">
        <f t="shared" ref="B3:B66" si="0">-0.0063*$A3-0.0228*$A3^2</f>
        <v>-7.0338000000000012E-2</v>
      </c>
      <c r="C3">
        <f t="shared" ref="C3:C66" si="1">-0.00552*$A3-0.0154*$A3^2</f>
        <v>-4.5106E-2</v>
      </c>
      <c r="D3">
        <f t="shared" ref="D3:D66" si="2">0.0297*$A3-0.026*$A3^2</f>
        <v>-0.15029000000000001</v>
      </c>
      <c r="E3">
        <f t="shared" ref="E3:E66" si="3">0.0363*$A3-0.021*$A3^2</f>
        <v>-0.14477999999999999</v>
      </c>
      <c r="G3">
        <f t="shared" ref="G3:G66" si="4">-0.0119*$A3-0.0207*$A3^2</f>
        <v>-5.2116999999999997E-2</v>
      </c>
      <c r="H3">
        <f t="shared" ref="H3:H66" si="5">-0.00595*$A3-0.0292*$A3^2</f>
        <v>-9.4106999999999996E-2</v>
      </c>
      <c r="I3">
        <f t="shared" ref="I3:I66" si="6">0.0315*$A3-0.0275*$A3^2</f>
        <v>-0.15912500000000002</v>
      </c>
      <c r="J3">
        <f t="shared" ref="J3:J66" si="7">0.0349*$A3-0.0255*$A3^2</f>
        <v>-0.15836499999999998</v>
      </c>
      <c r="U3" s="64" t="s">
        <v>220</v>
      </c>
      <c r="V3" s="64" t="s">
        <v>294</v>
      </c>
      <c r="W3" s="64" t="s">
        <v>685</v>
      </c>
      <c r="X3" s="64" t="s">
        <v>879</v>
      </c>
    </row>
    <row r="4" spans="1:24" x14ac:dyDescent="0.25">
      <c r="A4">
        <f t="shared" ref="A4:A67" si="8">A3+0.05</f>
        <v>-1.8499999999999999</v>
      </c>
      <c r="B4">
        <f t="shared" si="0"/>
        <v>-6.6377999999999993E-2</v>
      </c>
      <c r="C4">
        <f t="shared" si="1"/>
        <v>-4.2494499999999991E-2</v>
      </c>
      <c r="D4">
        <f t="shared" si="2"/>
        <v>-0.14392999999999997</v>
      </c>
      <c r="E4">
        <f t="shared" si="3"/>
        <v>-0.13902749999999997</v>
      </c>
      <c r="G4">
        <f t="shared" si="4"/>
        <v>-4.8830749999999985E-2</v>
      </c>
      <c r="H4">
        <f t="shared" si="5"/>
        <v>-8.8929499999999981E-2</v>
      </c>
      <c r="I4">
        <f t="shared" si="6"/>
        <v>-0.15239374999999999</v>
      </c>
      <c r="J4">
        <f t="shared" si="7"/>
        <v>-0.15183874999999997</v>
      </c>
      <c r="U4" s="64" t="s">
        <v>880</v>
      </c>
      <c r="V4" s="64" t="s">
        <v>881</v>
      </c>
      <c r="W4" s="64" t="s">
        <v>842</v>
      </c>
      <c r="X4" s="64" t="s">
        <v>70</v>
      </c>
    </row>
    <row r="5" spans="1:24" x14ac:dyDescent="0.25">
      <c r="A5">
        <f t="shared" si="8"/>
        <v>-1.7999999999999998</v>
      </c>
      <c r="B5">
        <f t="shared" si="0"/>
        <v>-6.253199999999999E-2</v>
      </c>
      <c r="C5">
        <f t="shared" si="1"/>
        <v>-3.9959999999999989E-2</v>
      </c>
      <c r="D5">
        <f t="shared" si="2"/>
        <v>-0.13769999999999999</v>
      </c>
      <c r="E5">
        <f t="shared" si="3"/>
        <v>-0.13338</v>
      </c>
      <c r="G5">
        <f t="shared" si="4"/>
        <v>-4.5647999999999994E-2</v>
      </c>
      <c r="H5">
        <f t="shared" si="5"/>
        <v>-8.3897999999999986E-2</v>
      </c>
      <c r="I5">
        <f t="shared" si="6"/>
        <v>-0.14579999999999999</v>
      </c>
      <c r="J5">
        <f t="shared" si="7"/>
        <v>-0.14543999999999996</v>
      </c>
    </row>
    <row r="6" spans="1:24" x14ac:dyDescent="0.25">
      <c r="A6">
        <f t="shared" si="8"/>
        <v>-1.7499999999999998</v>
      </c>
      <c r="B6">
        <f t="shared" si="0"/>
        <v>-5.8799999999999984E-2</v>
      </c>
      <c r="C6">
        <f t="shared" si="1"/>
        <v>-3.7502499999999994E-2</v>
      </c>
      <c r="D6">
        <f t="shared" si="2"/>
        <v>-0.13159999999999997</v>
      </c>
      <c r="E6">
        <f t="shared" si="3"/>
        <v>-0.12783749999999997</v>
      </c>
      <c r="G6">
        <f t="shared" si="4"/>
        <v>-4.2568749999999989E-2</v>
      </c>
      <c r="H6">
        <f t="shared" si="5"/>
        <v>-7.9012499999999972E-2</v>
      </c>
      <c r="I6">
        <f t="shared" si="6"/>
        <v>-0.13934374999999999</v>
      </c>
      <c r="J6">
        <f t="shared" si="7"/>
        <v>-0.13916874999999995</v>
      </c>
      <c r="U6" s="64" t="s">
        <v>911</v>
      </c>
      <c r="V6" s="64" t="s">
        <v>912</v>
      </c>
      <c r="W6" s="64" t="s">
        <v>913</v>
      </c>
      <c r="X6" s="64" t="s">
        <v>769</v>
      </c>
    </row>
    <row r="7" spans="1:24" x14ac:dyDescent="0.25">
      <c r="A7">
        <f t="shared" si="8"/>
        <v>-1.6999999999999997</v>
      </c>
      <c r="B7">
        <f t="shared" si="0"/>
        <v>-5.5181999999999981E-2</v>
      </c>
      <c r="C7">
        <f t="shared" si="1"/>
        <v>-3.5121999999999994E-2</v>
      </c>
      <c r="D7">
        <f t="shared" si="2"/>
        <v>-0.12562999999999996</v>
      </c>
      <c r="E7">
        <f t="shared" si="3"/>
        <v>-0.12239999999999998</v>
      </c>
      <c r="G7">
        <f t="shared" si="4"/>
        <v>-3.9592999999999982E-2</v>
      </c>
      <c r="H7">
        <f t="shared" si="5"/>
        <v>-7.4272999999999978E-2</v>
      </c>
      <c r="I7">
        <f t="shared" si="6"/>
        <v>-0.13302499999999998</v>
      </c>
      <c r="J7">
        <f t="shared" si="7"/>
        <v>-0.13302499999999995</v>
      </c>
      <c r="U7" s="64" t="s">
        <v>118</v>
      </c>
      <c r="V7" s="64" t="s">
        <v>428</v>
      </c>
      <c r="W7" s="64" t="s">
        <v>811</v>
      </c>
      <c r="X7" s="64" t="s">
        <v>914</v>
      </c>
    </row>
    <row r="8" spans="1:24" x14ac:dyDescent="0.25">
      <c r="A8">
        <f t="shared" si="8"/>
        <v>-1.6499999999999997</v>
      </c>
      <c r="B8">
        <f t="shared" si="0"/>
        <v>-5.1677999999999974E-2</v>
      </c>
      <c r="C8">
        <f t="shared" si="1"/>
        <v>-3.2818499999999987E-2</v>
      </c>
      <c r="D8">
        <f t="shared" si="2"/>
        <v>-0.11978999999999995</v>
      </c>
      <c r="E8">
        <f t="shared" si="3"/>
        <v>-0.11706749999999996</v>
      </c>
      <c r="G8">
        <f t="shared" si="4"/>
        <v>-3.6720749999999983E-2</v>
      </c>
      <c r="H8">
        <f t="shared" si="5"/>
        <v>-6.9679499999999978E-2</v>
      </c>
      <c r="I8">
        <f t="shared" si="6"/>
        <v>-0.12684374999999998</v>
      </c>
      <c r="J8">
        <f t="shared" si="7"/>
        <v>-0.12700874999999995</v>
      </c>
      <c r="U8" s="64" t="s">
        <v>915</v>
      </c>
      <c r="V8" s="64" t="s">
        <v>916</v>
      </c>
      <c r="W8" s="64" t="s">
        <v>917</v>
      </c>
      <c r="X8" s="64" t="s">
        <v>918</v>
      </c>
    </row>
    <row r="9" spans="1:24" x14ac:dyDescent="0.25">
      <c r="A9">
        <f t="shared" si="8"/>
        <v>-1.5999999999999996</v>
      </c>
      <c r="B9">
        <f t="shared" si="0"/>
        <v>-4.8287999999999977E-2</v>
      </c>
      <c r="C9">
        <f t="shared" si="1"/>
        <v>-3.059199999999998E-2</v>
      </c>
      <c r="D9">
        <f t="shared" si="2"/>
        <v>-0.11407999999999996</v>
      </c>
      <c r="E9">
        <f t="shared" si="3"/>
        <v>-0.11183999999999997</v>
      </c>
      <c r="G9">
        <f t="shared" si="4"/>
        <v>-3.3951999999999968E-2</v>
      </c>
      <c r="H9">
        <f t="shared" si="5"/>
        <v>-6.5231999999999957E-2</v>
      </c>
      <c r="I9">
        <f t="shared" si="6"/>
        <v>-0.12079999999999995</v>
      </c>
      <c r="J9">
        <f t="shared" si="7"/>
        <v>-0.12111999999999995</v>
      </c>
    </row>
    <row r="10" spans="1:24" x14ac:dyDescent="0.25">
      <c r="A10">
        <f t="shared" si="8"/>
        <v>-1.5499999999999996</v>
      </c>
      <c r="B10">
        <f t="shared" si="0"/>
        <v>-4.5011999999999983E-2</v>
      </c>
      <c r="C10">
        <f t="shared" si="1"/>
        <v>-2.8442499999999985E-2</v>
      </c>
      <c r="D10">
        <f t="shared" si="2"/>
        <v>-0.10849999999999996</v>
      </c>
      <c r="E10">
        <f t="shared" si="3"/>
        <v>-0.10671749999999997</v>
      </c>
      <c r="G10">
        <f t="shared" si="4"/>
        <v>-3.1286749999999981E-2</v>
      </c>
      <c r="H10">
        <f t="shared" si="5"/>
        <v>-6.0930499999999971E-2</v>
      </c>
      <c r="I10">
        <f t="shared" si="6"/>
        <v>-0.11489374999999996</v>
      </c>
      <c r="J10">
        <f t="shared" si="7"/>
        <v>-0.11535874999999995</v>
      </c>
    </row>
    <row r="11" spans="1:24" x14ac:dyDescent="0.25">
      <c r="A11">
        <f t="shared" si="8"/>
        <v>-1.4999999999999996</v>
      </c>
      <c r="B11">
        <f t="shared" si="0"/>
        <v>-4.1849999999999971E-2</v>
      </c>
      <c r="C11">
        <f t="shared" si="1"/>
        <v>-2.6369999999999984E-2</v>
      </c>
      <c r="D11">
        <f t="shared" si="2"/>
        <v>-0.10304999999999995</v>
      </c>
      <c r="E11">
        <f t="shared" si="3"/>
        <v>-0.10169999999999996</v>
      </c>
      <c r="G11">
        <f t="shared" si="4"/>
        <v>-2.8724999999999976E-2</v>
      </c>
      <c r="H11">
        <f t="shared" si="5"/>
        <v>-5.6774999999999971E-2</v>
      </c>
      <c r="I11">
        <f t="shared" si="6"/>
        <v>-0.10912499999999994</v>
      </c>
      <c r="J11">
        <f t="shared" si="7"/>
        <v>-0.10972499999999995</v>
      </c>
    </row>
    <row r="12" spans="1:24" x14ac:dyDescent="0.25">
      <c r="A12">
        <f t="shared" si="8"/>
        <v>-1.4499999999999995</v>
      </c>
      <c r="B12">
        <f t="shared" si="0"/>
        <v>-3.8801999999999975E-2</v>
      </c>
      <c r="C12">
        <f t="shared" si="1"/>
        <v>-2.4374499999999986E-2</v>
      </c>
      <c r="D12">
        <f t="shared" si="2"/>
        <v>-9.7729999999999956E-2</v>
      </c>
      <c r="E12">
        <f t="shared" si="3"/>
        <v>-9.6787499999999957E-2</v>
      </c>
      <c r="G12">
        <f t="shared" si="4"/>
        <v>-2.6266749999999974E-2</v>
      </c>
      <c r="H12">
        <f t="shared" si="5"/>
        <v>-5.2765499999999965E-2</v>
      </c>
      <c r="I12">
        <f t="shared" si="6"/>
        <v>-0.10349374999999995</v>
      </c>
      <c r="J12">
        <f t="shared" si="7"/>
        <v>-0.10421874999999994</v>
      </c>
    </row>
    <row r="13" spans="1:24" x14ac:dyDescent="0.25">
      <c r="A13">
        <f t="shared" si="8"/>
        <v>-1.3999999999999995</v>
      </c>
      <c r="B13">
        <f t="shared" si="0"/>
        <v>-3.5867999999999969E-2</v>
      </c>
      <c r="C13">
        <f t="shared" si="1"/>
        <v>-2.2455999999999983E-2</v>
      </c>
      <c r="D13">
        <f t="shared" si="2"/>
        <v>-9.2539999999999942E-2</v>
      </c>
      <c r="E13">
        <f t="shared" si="3"/>
        <v>-9.1979999999999951E-2</v>
      </c>
      <c r="G13">
        <f t="shared" si="4"/>
        <v>-2.3911999999999975E-2</v>
      </c>
      <c r="H13">
        <f t="shared" si="5"/>
        <v>-4.8901999999999959E-2</v>
      </c>
      <c r="I13">
        <f t="shared" si="6"/>
        <v>-9.7999999999999948E-2</v>
      </c>
      <c r="J13">
        <f t="shared" si="7"/>
        <v>-9.8839999999999928E-2</v>
      </c>
    </row>
    <row r="14" spans="1:24" x14ac:dyDescent="0.25">
      <c r="A14">
        <f t="shared" si="8"/>
        <v>-1.3499999999999994</v>
      </c>
      <c r="B14">
        <f t="shared" si="0"/>
        <v>-3.3047999999999966E-2</v>
      </c>
      <c r="C14">
        <f t="shared" si="1"/>
        <v>-2.061449999999998E-2</v>
      </c>
      <c r="D14">
        <f t="shared" si="2"/>
        <v>-8.7479999999999947E-2</v>
      </c>
      <c r="E14">
        <f t="shared" si="3"/>
        <v>-8.7277499999999952E-2</v>
      </c>
      <c r="G14">
        <f t="shared" si="4"/>
        <v>-2.1660749999999972E-2</v>
      </c>
      <c r="H14">
        <f t="shared" si="5"/>
        <v>-4.5184499999999961E-2</v>
      </c>
      <c r="I14">
        <f t="shared" si="6"/>
        <v>-9.2643749999999941E-2</v>
      </c>
      <c r="J14">
        <f t="shared" si="7"/>
        <v>-9.3588749999999943E-2</v>
      </c>
    </row>
    <row r="15" spans="1:24" x14ac:dyDescent="0.25">
      <c r="A15">
        <f t="shared" si="8"/>
        <v>-1.2999999999999994</v>
      </c>
      <c r="B15">
        <f t="shared" si="0"/>
        <v>-3.0341999999999966E-2</v>
      </c>
      <c r="C15">
        <f t="shared" si="1"/>
        <v>-1.8849999999999978E-2</v>
      </c>
      <c r="D15">
        <f t="shared" si="2"/>
        <v>-8.2549999999999943E-2</v>
      </c>
      <c r="E15">
        <f t="shared" si="3"/>
        <v>-8.2679999999999948E-2</v>
      </c>
      <c r="G15">
        <f t="shared" si="4"/>
        <v>-1.9512999999999971E-2</v>
      </c>
      <c r="H15">
        <f t="shared" si="5"/>
        <v>-4.1612999999999956E-2</v>
      </c>
      <c r="I15">
        <f t="shared" si="6"/>
        <v>-8.7424999999999933E-2</v>
      </c>
      <c r="J15">
        <f t="shared" si="7"/>
        <v>-8.8464999999999933E-2</v>
      </c>
    </row>
    <row r="16" spans="1:24" x14ac:dyDescent="0.25">
      <c r="A16">
        <f t="shared" si="8"/>
        <v>-1.2499999999999993</v>
      </c>
      <c r="B16">
        <f t="shared" si="0"/>
        <v>-2.7749999999999966E-2</v>
      </c>
      <c r="C16">
        <f t="shared" si="1"/>
        <v>-1.7162499999999976E-2</v>
      </c>
      <c r="D16">
        <f t="shared" si="2"/>
        <v>-7.774999999999993E-2</v>
      </c>
      <c r="E16">
        <f t="shared" si="3"/>
        <v>-7.8187499999999938E-2</v>
      </c>
      <c r="G16">
        <f t="shared" si="4"/>
        <v>-1.746874999999997E-2</v>
      </c>
      <c r="H16">
        <f t="shared" si="5"/>
        <v>-3.8187499999999958E-2</v>
      </c>
      <c r="I16">
        <f t="shared" si="6"/>
        <v>-8.2343749999999938E-2</v>
      </c>
      <c r="J16">
        <f t="shared" si="7"/>
        <v>-8.3468749999999925E-2</v>
      </c>
    </row>
    <row r="17" spans="1:10" x14ac:dyDescent="0.25">
      <c r="A17">
        <f t="shared" si="8"/>
        <v>-1.1999999999999993</v>
      </c>
      <c r="B17">
        <f t="shared" si="0"/>
        <v>-2.5271999999999968E-2</v>
      </c>
      <c r="C17">
        <f t="shared" si="1"/>
        <v>-1.5551999999999983E-2</v>
      </c>
      <c r="D17">
        <f t="shared" si="2"/>
        <v>-7.3079999999999937E-2</v>
      </c>
      <c r="E17">
        <f t="shared" si="3"/>
        <v>-7.3799999999999949E-2</v>
      </c>
      <c r="G17">
        <f t="shared" si="4"/>
        <v>-1.5527999999999974E-2</v>
      </c>
      <c r="H17">
        <f t="shared" si="5"/>
        <v>-3.490799999999996E-2</v>
      </c>
      <c r="I17">
        <f t="shared" si="6"/>
        <v>-7.7399999999999941E-2</v>
      </c>
      <c r="J17">
        <f t="shared" si="7"/>
        <v>-7.859999999999992E-2</v>
      </c>
    </row>
    <row r="18" spans="1:10" x14ac:dyDescent="0.25">
      <c r="A18">
        <f t="shared" si="8"/>
        <v>-1.1499999999999992</v>
      </c>
      <c r="B18">
        <f t="shared" si="0"/>
        <v>-2.2907999999999967E-2</v>
      </c>
      <c r="C18">
        <f t="shared" si="1"/>
        <v>-1.4018499999999979E-2</v>
      </c>
      <c r="D18">
        <f t="shared" si="2"/>
        <v>-6.8539999999999934E-2</v>
      </c>
      <c r="E18">
        <f t="shared" si="3"/>
        <v>-6.9517499999999927E-2</v>
      </c>
      <c r="G18">
        <f t="shared" si="4"/>
        <v>-1.369074999999997E-2</v>
      </c>
      <c r="H18">
        <f t="shared" si="5"/>
        <v>-3.1774499999999956E-2</v>
      </c>
      <c r="I18">
        <f t="shared" si="6"/>
        <v>-7.2593749999999929E-2</v>
      </c>
      <c r="J18">
        <f t="shared" si="7"/>
        <v>-7.3858749999999931E-2</v>
      </c>
    </row>
    <row r="19" spans="1:10" x14ac:dyDescent="0.25">
      <c r="A19">
        <f t="shared" si="8"/>
        <v>-1.0999999999999992</v>
      </c>
      <c r="B19">
        <f t="shared" si="0"/>
        <v>-2.0657999999999965E-2</v>
      </c>
      <c r="C19">
        <f t="shared" si="1"/>
        <v>-1.2561999999999979E-2</v>
      </c>
      <c r="D19">
        <f t="shared" si="2"/>
        <v>-6.4129999999999937E-2</v>
      </c>
      <c r="E19">
        <f t="shared" si="3"/>
        <v>-6.533999999999994E-2</v>
      </c>
      <c r="G19">
        <f t="shared" si="4"/>
        <v>-1.1956999999999969E-2</v>
      </c>
      <c r="H19">
        <f t="shared" si="5"/>
        <v>-2.8786999999999952E-2</v>
      </c>
      <c r="I19">
        <f t="shared" si="6"/>
        <v>-6.792499999999993E-2</v>
      </c>
      <c r="J19">
        <f t="shared" si="7"/>
        <v>-6.9244999999999918E-2</v>
      </c>
    </row>
    <row r="20" spans="1:10" x14ac:dyDescent="0.25">
      <c r="A20">
        <f t="shared" si="8"/>
        <v>-1.0499999999999992</v>
      </c>
      <c r="B20">
        <f t="shared" si="0"/>
        <v>-1.8521999999999966E-2</v>
      </c>
      <c r="C20">
        <f t="shared" si="1"/>
        <v>-1.1182499999999977E-2</v>
      </c>
      <c r="D20">
        <f t="shared" si="2"/>
        <v>-5.9849999999999931E-2</v>
      </c>
      <c r="E20">
        <f t="shared" si="3"/>
        <v>-6.1267499999999933E-2</v>
      </c>
      <c r="G20">
        <f t="shared" si="4"/>
        <v>-1.0326749999999973E-2</v>
      </c>
      <c r="H20">
        <f t="shared" si="5"/>
        <v>-2.5945499999999955E-2</v>
      </c>
      <c r="I20">
        <f t="shared" si="6"/>
        <v>-6.3393749999999929E-2</v>
      </c>
      <c r="J20">
        <f t="shared" si="7"/>
        <v>-6.4758749999999921E-2</v>
      </c>
    </row>
    <row r="21" spans="1:10" x14ac:dyDescent="0.25">
      <c r="A21">
        <f t="shared" si="8"/>
        <v>-0.99999999999999911</v>
      </c>
      <c r="B21">
        <f t="shared" si="0"/>
        <v>-1.6499999999999966E-2</v>
      </c>
      <c r="C21">
        <f t="shared" si="1"/>
        <v>-9.8799999999999791E-3</v>
      </c>
      <c r="D21">
        <f t="shared" si="2"/>
        <v>-5.569999999999993E-2</v>
      </c>
      <c r="E21">
        <f t="shared" si="3"/>
        <v>-5.7299999999999927E-2</v>
      </c>
      <c r="G21">
        <f t="shared" si="4"/>
        <v>-8.799999999999971E-3</v>
      </c>
      <c r="H21">
        <f t="shared" si="5"/>
        <v>-2.3249999999999951E-2</v>
      </c>
      <c r="I21">
        <f t="shared" si="6"/>
        <v>-5.8999999999999928E-2</v>
      </c>
      <c r="J21">
        <f t="shared" si="7"/>
        <v>-6.0399999999999926E-2</v>
      </c>
    </row>
    <row r="22" spans="1:10" x14ac:dyDescent="0.25">
      <c r="A22">
        <f t="shared" si="8"/>
        <v>-0.94999999999999907</v>
      </c>
      <c r="B22">
        <f t="shared" si="0"/>
        <v>-1.4591999999999966E-2</v>
      </c>
      <c r="C22">
        <f t="shared" si="1"/>
        <v>-8.6544999999999782E-3</v>
      </c>
      <c r="D22">
        <f t="shared" si="2"/>
        <v>-5.167999999999992E-2</v>
      </c>
      <c r="E22">
        <f t="shared" si="3"/>
        <v>-5.343749999999993E-2</v>
      </c>
      <c r="G22">
        <f t="shared" si="4"/>
        <v>-7.3767499999999719E-3</v>
      </c>
      <c r="H22">
        <f t="shared" si="5"/>
        <v>-2.0700499999999952E-2</v>
      </c>
      <c r="I22">
        <f t="shared" si="6"/>
        <v>-5.4743749999999924E-2</v>
      </c>
      <c r="J22">
        <f t="shared" si="7"/>
        <v>-5.616874999999992E-2</v>
      </c>
    </row>
    <row r="23" spans="1:10" x14ac:dyDescent="0.25">
      <c r="A23">
        <f t="shared" si="8"/>
        <v>-0.89999999999999902</v>
      </c>
      <c r="B23">
        <f t="shared" si="0"/>
        <v>-1.2797999999999966E-2</v>
      </c>
      <c r="C23">
        <f t="shared" si="1"/>
        <v>-7.5059999999999806E-3</v>
      </c>
      <c r="D23">
        <f t="shared" si="2"/>
        <v>-4.778999999999993E-2</v>
      </c>
      <c r="E23">
        <f t="shared" si="3"/>
        <v>-4.9679999999999933E-2</v>
      </c>
      <c r="G23">
        <f t="shared" si="4"/>
        <v>-6.0569999999999739E-3</v>
      </c>
      <c r="H23">
        <f t="shared" si="5"/>
        <v>-1.8296999999999956E-2</v>
      </c>
      <c r="I23">
        <f t="shared" si="6"/>
        <v>-5.062499999999992E-2</v>
      </c>
      <c r="J23">
        <f t="shared" si="7"/>
        <v>-5.2064999999999917E-2</v>
      </c>
    </row>
    <row r="24" spans="1:10" x14ac:dyDescent="0.25">
      <c r="A24">
        <f t="shared" si="8"/>
        <v>-0.84999999999999898</v>
      </c>
      <c r="B24">
        <f t="shared" si="0"/>
        <v>-1.1117999999999966E-2</v>
      </c>
      <c r="C24">
        <f t="shared" si="1"/>
        <v>-6.4344999999999793E-3</v>
      </c>
      <c r="D24">
        <f t="shared" si="2"/>
        <v>-4.4029999999999923E-2</v>
      </c>
      <c r="E24">
        <f t="shared" si="3"/>
        <v>-4.602749999999993E-2</v>
      </c>
      <c r="G24">
        <f t="shared" si="4"/>
        <v>-4.8407499999999753E-3</v>
      </c>
      <c r="H24">
        <f t="shared" si="5"/>
        <v>-1.6039499999999957E-2</v>
      </c>
      <c r="I24">
        <f t="shared" si="6"/>
        <v>-4.6643749999999921E-2</v>
      </c>
      <c r="J24">
        <f t="shared" si="7"/>
        <v>-4.8088749999999916E-2</v>
      </c>
    </row>
    <row r="25" spans="1:10" x14ac:dyDescent="0.25">
      <c r="A25">
        <f t="shared" si="8"/>
        <v>-0.79999999999999893</v>
      </c>
      <c r="B25">
        <f t="shared" si="0"/>
        <v>-9.5519999999999702E-3</v>
      </c>
      <c r="C25">
        <f t="shared" si="1"/>
        <v>-5.4399999999999804E-3</v>
      </c>
      <c r="D25">
        <f t="shared" si="2"/>
        <v>-4.0399999999999922E-2</v>
      </c>
      <c r="E25">
        <f t="shared" si="3"/>
        <v>-4.2479999999999928E-2</v>
      </c>
      <c r="G25">
        <f t="shared" si="4"/>
        <v>-3.7279999999999779E-3</v>
      </c>
      <c r="H25">
        <f t="shared" si="5"/>
        <v>-1.3927999999999958E-2</v>
      </c>
      <c r="I25">
        <f t="shared" si="6"/>
        <v>-4.2799999999999921E-2</v>
      </c>
      <c r="J25">
        <f t="shared" si="7"/>
        <v>-4.4239999999999918E-2</v>
      </c>
    </row>
    <row r="26" spans="1:10" x14ac:dyDescent="0.25">
      <c r="A26">
        <f t="shared" si="8"/>
        <v>-0.74999999999999889</v>
      </c>
      <c r="B26">
        <f t="shared" si="0"/>
        <v>-8.0999999999999701E-3</v>
      </c>
      <c r="C26">
        <f t="shared" si="1"/>
        <v>-4.5224999999999805E-3</v>
      </c>
      <c r="D26">
        <f t="shared" si="2"/>
        <v>-3.6899999999999926E-2</v>
      </c>
      <c r="E26">
        <f t="shared" si="3"/>
        <v>-3.9037499999999919E-2</v>
      </c>
      <c r="G26">
        <f t="shared" si="4"/>
        <v>-2.7187499999999781E-3</v>
      </c>
      <c r="H26">
        <f t="shared" si="5"/>
        <v>-1.1962499999999956E-2</v>
      </c>
      <c r="I26">
        <f t="shared" si="6"/>
        <v>-3.909374999999992E-2</v>
      </c>
      <c r="J26">
        <f t="shared" si="7"/>
        <v>-4.0518749999999923E-2</v>
      </c>
    </row>
    <row r="27" spans="1:10" x14ac:dyDescent="0.25">
      <c r="A27">
        <f t="shared" si="8"/>
        <v>-0.69999999999999885</v>
      </c>
      <c r="B27">
        <f t="shared" si="0"/>
        <v>-6.7619999999999703E-3</v>
      </c>
      <c r="C27">
        <f t="shared" si="1"/>
        <v>-3.6819999999999822E-3</v>
      </c>
      <c r="D27">
        <f t="shared" si="2"/>
        <v>-3.3529999999999921E-2</v>
      </c>
      <c r="E27">
        <f t="shared" si="3"/>
        <v>-3.5699999999999926E-2</v>
      </c>
      <c r="G27">
        <f t="shared" si="4"/>
        <v>-1.8129999999999796E-3</v>
      </c>
      <c r="H27">
        <f t="shared" si="5"/>
        <v>-1.0142999999999959E-2</v>
      </c>
      <c r="I27">
        <f t="shared" si="6"/>
        <v>-3.5524999999999918E-2</v>
      </c>
      <c r="J27">
        <f t="shared" si="7"/>
        <v>-3.6924999999999916E-2</v>
      </c>
    </row>
    <row r="28" spans="1:10" x14ac:dyDescent="0.25">
      <c r="A28">
        <f t="shared" si="8"/>
        <v>-0.6499999999999988</v>
      </c>
      <c r="B28">
        <f t="shared" si="0"/>
        <v>-5.5379999999999718E-3</v>
      </c>
      <c r="C28">
        <f t="shared" si="1"/>
        <v>-2.9184999999999827E-3</v>
      </c>
      <c r="D28">
        <f t="shared" si="2"/>
        <v>-3.0289999999999921E-2</v>
      </c>
      <c r="E28">
        <f t="shared" si="3"/>
        <v>-3.2467499999999927E-2</v>
      </c>
      <c r="G28">
        <f t="shared" si="4"/>
        <v>-1.0107499999999804E-3</v>
      </c>
      <c r="H28">
        <f t="shared" si="5"/>
        <v>-8.4694999999999597E-3</v>
      </c>
      <c r="I28">
        <f t="shared" si="6"/>
        <v>-3.2093749999999921E-2</v>
      </c>
      <c r="J28">
        <f t="shared" si="7"/>
        <v>-3.3458749999999919E-2</v>
      </c>
    </row>
    <row r="29" spans="1:10" x14ac:dyDescent="0.25">
      <c r="A29">
        <f t="shared" si="8"/>
        <v>-0.59999999999999876</v>
      </c>
      <c r="B29">
        <f t="shared" si="0"/>
        <v>-4.4279999999999736E-3</v>
      </c>
      <c r="C29">
        <f t="shared" si="1"/>
        <v>-2.231999999999984E-3</v>
      </c>
      <c r="D29">
        <f t="shared" si="2"/>
        <v>-2.7179999999999926E-2</v>
      </c>
      <c r="E29">
        <f t="shared" si="3"/>
        <v>-2.9339999999999925E-2</v>
      </c>
      <c r="G29">
        <f t="shared" si="4"/>
        <v>-3.1199999999998243E-4</v>
      </c>
      <c r="H29">
        <f t="shared" si="5"/>
        <v>-6.9419999999999621E-3</v>
      </c>
      <c r="I29">
        <f t="shared" si="6"/>
        <v>-2.8799999999999923E-2</v>
      </c>
      <c r="J29">
        <f t="shared" si="7"/>
        <v>-3.0119999999999918E-2</v>
      </c>
    </row>
    <row r="30" spans="1:10" x14ac:dyDescent="0.25">
      <c r="A30">
        <f t="shared" si="8"/>
        <v>-0.54999999999999871</v>
      </c>
      <c r="B30">
        <f t="shared" si="0"/>
        <v>-3.4319999999999763E-3</v>
      </c>
      <c r="C30">
        <f t="shared" si="1"/>
        <v>-1.6224999999999859E-3</v>
      </c>
      <c r="D30">
        <f t="shared" si="2"/>
        <v>-2.4199999999999923E-2</v>
      </c>
      <c r="E30">
        <f t="shared" si="3"/>
        <v>-2.6317499999999924E-2</v>
      </c>
      <c r="G30">
        <f t="shared" si="4"/>
        <v>2.8325000000001353E-4</v>
      </c>
      <c r="H30">
        <f t="shared" si="5"/>
        <v>-5.5604999999999665E-3</v>
      </c>
      <c r="I30">
        <f t="shared" si="6"/>
        <v>-2.564374999999992E-2</v>
      </c>
      <c r="J30">
        <f t="shared" si="7"/>
        <v>-2.6908749999999919E-2</v>
      </c>
    </row>
    <row r="31" spans="1:10" x14ac:dyDescent="0.25">
      <c r="A31">
        <f t="shared" si="8"/>
        <v>-0.49999999999999872</v>
      </c>
      <c r="B31">
        <f t="shared" si="0"/>
        <v>-2.5499999999999789E-3</v>
      </c>
      <c r="C31">
        <f t="shared" si="1"/>
        <v>-1.0899999999999877E-3</v>
      </c>
      <c r="D31">
        <f t="shared" si="2"/>
        <v>-2.1349999999999928E-2</v>
      </c>
      <c r="E31">
        <f t="shared" si="3"/>
        <v>-2.3399999999999928E-2</v>
      </c>
      <c r="G31">
        <f t="shared" si="4"/>
        <v>7.7500000000001092E-4</v>
      </c>
      <c r="H31">
        <f t="shared" si="5"/>
        <v>-4.3249999999999704E-3</v>
      </c>
      <c r="I31">
        <f t="shared" si="6"/>
        <v>-2.2624999999999923E-2</v>
      </c>
      <c r="J31">
        <f t="shared" si="7"/>
        <v>-2.3824999999999923E-2</v>
      </c>
    </row>
    <row r="32" spans="1:10" x14ac:dyDescent="0.25">
      <c r="A32">
        <f t="shared" si="8"/>
        <v>-0.44999999999999873</v>
      </c>
      <c r="B32">
        <f t="shared" si="0"/>
        <v>-1.7819999999999815E-3</v>
      </c>
      <c r="C32">
        <f t="shared" si="1"/>
        <v>-6.3449999999998967E-4</v>
      </c>
      <c r="D32">
        <f t="shared" si="2"/>
        <v>-1.8629999999999931E-2</v>
      </c>
      <c r="E32">
        <f t="shared" si="3"/>
        <v>-2.0587499999999929E-2</v>
      </c>
      <c r="G32">
        <f t="shared" si="4"/>
        <v>1.1632500000000098E-3</v>
      </c>
      <c r="H32">
        <f t="shared" si="5"/>
        <v>-3.2354999999999732E-3</v>
      </c>
      <c r="I32">
        <f t="shared" si="6"/>
        <v>-1.9743749999999928E-2</v>
      </c>
      <c r="J32">
        <f t="shared" si="7"/>
        <v>-2.0868749999999926E-2</v>
      </c>
    </row>
    <row r="33" spans="1:10" x14ac:dyDescent="0.25">
      <c r="A33">
        <f t="shared" si="8"/>
        <v>-0.39999999999999875</v>
      </c>
      <c r="B33">
        <f t="shared" si="0"/>
        <v>-1.1279999999999849E-3</v>
      </c>
      <c r="C33">
        <f t="shared" si="1"/>
        <v>-2.5599999999999191E-4</v>
      </c>
      <c r="D33">
        <f t="shared" si="2"/>
        <v>-1.6039999999999936E-2</v>
      </c>
      <c r="E33">
        <f t="shared" si="3"/>
        <v>-1.7879999999999934E-2</v>
      </c>
      <c r="G33">
        <f t="shared" si="4"/>
        <v>1.4480000000000061E-3</v>
      </c>
      <c r="H33">
        <f t="shared" si="5"/>
        <v>-2.2919999999999785E-3</v>
      </c>
      <c r="I33">
        <f t="shared" si="6"/>
        <v>-1.6999999999999932E-2</v>
      </c>
      <c r="J33">
        <f t="shared" si="7"/>
        <v>-1.8039999999999931E-2</v>
      </c>
    </row>
    <row r="34" spans="1:10" x14ac:dyDescent="0.25">
      <c r="A34">
        <f t="shared" si="8"/>
        <v>-0.34999999999999876</v>
      </c>
      <c r="B34">
        <f t="shared" si="0"/>
        <v>-5.8799999999998784E-4</v>
      </c>
      <c r="C34">
        <f t="shared" si="1"/>
        <v>4.5500000000006473E-5</v>
      </c>
      <c r="D34">
        <f t="shared" si="2"/>
        <v>-1.3579999999999939E-2</v>
      </c>
      <c r="E34">
        <f t="shared" si="3"/>
        <v>-1.5277499999999937E-2</v>
      </c>
      <c r="G34">
        <f t="shared" si="4"/>
        <v>1.6292500000000035E-3</v>
      </c>
      <c r="H34">
        <f t="shared" si="5"/>
        <v>-1.4944999999999815E-3</v>
      </c>
      <c r="I34">
        <f t="shared" si="6"/>
        <v>-1.4393749999999936E-2</v>
      </c>
      <c r="J34">
        <f t="shared" si="7"/>
        <v>-1.5338749999999934E-2</v>
      </c>
    </row>
    <row r="35" spans="1:10" x14ac:dyDescent="0.25">
      <c r="A35">
        <f t="shared" si="8"/>
        <v>-0.29999999999999877</v>
      </c>
      <c r="B35">
        <f t="shared" si="0"/>
        <v>-1.6199999999999093E-4</v>
      </c>
      <c r="C35">
        <f t="shared" si="1"/>
        <v>2.7000000000000461E-4</v>
      </c>
      <c r="D35">
        <f t="shared" si="2"/>
        <v>-1.1249999999999944E-2</v>
      </c>
      <c r="E35">
        <f t="shared" si="3"/>
        <v>-1.2779999999999941E-2</v>
      </c>
      <c r="G35">
        <f t="shared" si="4"/>
        <v>1.7070000000000008E-3</v>
      </c>
      <c r="H35">
        <f t="shared" si="5"/>
        <v>-8.4299999999998569E-4</v>
      </c>
      <c r="I35">
        <f t="shared" si="6"/>
        <v>-1.1924999999999943E-2</v>
      </c>
      <c r="J35">
        <f t="shared" si="7"/>
        <v>-1.2764999999999938E-2</v>
      </c>
    </row>
    <row r="36" spans="1:10" x14ac:dyDescent="0.25">
      <c r="A36">
        <f t="shared" si="8"/>
        <v>-0.24999999999999878</v>
      </c>
      <c r="B36">
        <f t="shared" si="0"/>
        <v>1.5000000000000625E-4</v>
      </c>
      <c r="C36">
        <f t="shared" si="1"/>
        <v>4.1750000000000261E-4</v>
      </c>
      <c r="D36">
        <f t="shared" si="2"/>
        <v>-9.049999999999947E-3</v>
      </c>
      <c r="E36">
        <f t="shared" si="3"/>
        <v>-1.0387499999999942E-2</v>
      </c>
      <c r="G36">
        <f t="shared" si="4"/>
        <v>1.6812499999999981E-3</v>
      </c>
      <c r="H36">
        <f t="shared" si="5"/>
        <v>-3.374999999999895E-4</v>
      </c>
      <c r="I36">
        <f t="shared" si="6"/>
        <v>-9.5937499999999461E-3</v>
      </c>
      <c r="J36">
        <f t="shared" si="7"/>
        <v>-1.0318749999999941E-2</v>
      </c>
    </row>
    <row r="37" spans="1:10" x14ac:dyDescent="0.25">
      <c r="A37">
        <f t="shared" si="8"/>
        <v>-0.19999999999999879</v>
      </c>
      <c r="B37">
        <f t="shared" si="0"/>
        <v>3.4800000000000347E-4</v>
      </c>
      <c r="C37">
        <f t="shared" si="1"/>
        <v>4.8800000000000069E-4</v>
      </c>
      <c r="D37">
        <f t="shared" si="2"/>
        <v>-6.9799999999999515E-3</v>
      </c>
      <c r="E37">
        <f t="shared" si="3"/>
        <v>-8.0999999999999458E-3</v>
      </c>
      <c r="G37">
        <f t="shared" si="4"/>
        <v>1.5519999999999959E-3</v>
      </c>
      <c r="H37">
        <f t="shared" si="5"/>
        <v>2.200000000000704E-5</v>
      </c>
      <c r="I37">
        <f t="shared" si="6"/>
        <v>-7.3999999999999483E-3</v>
      </c>
      <c r="J37">
        <f t="shared" si="7"/>
        <v>-7.9999999999999447E-3</v>
      </c>
    </row>
    <row r="38" spans="1:10" x14ac:dyDescent="0.25">
      <c r="A38">
        <f t="shared" si="8"/>
        <v>-0.1499999999999988</v>
      </c>
      <c r="B38">
        <f t="shared" si="0"/>
        <v>4.3200000000000063E-4</v>
      </c>
      <c r="C38">
        <f t="shared" si="1"/>
        <v>4.8149999999999886E-4</v>
      </c>
      <c r="D38">
        <f t="shared" si="2"/>
        <v>-5.0399999999999551E-3</v>
      </c>
      <c r="E38">
        <f t="shared" si="3"/>
        <v>-5.9174999999999488E-3</v>
      </c>
      <c r="G38">
        <f t="shared" si="4"/>
        <v>1.3192499999999932E-3</v>
      </c>
      <c r="H38">
        <f t="shared" si="5"/>
        <v>2.3550000000000339E-4</v>
      </c>
      <c r="I38">
        <f t="shared" si="6"/>
        <v>-5.3437499999999518E-3</v>
      </c>
      <c r="J38">
        <f t="shared" si="7"/>
        <v>-5.8087499999999494E-3</v>
      </c>
    </row>
    <row r="39" spans="1:10" x14ac:dyDescent="0.25">
      <c r="A39">
        <f t="shared" si="8"/>
        <v>-9.9999999999998798E-2</v>
      </c>
      <c r="B39">
        <f t="shared" si="0"/>
        <v>4.0199999999999795E-4</v>
      </c>
      <c r="C39">
        <f t="shared" si="1"/>
        <v>3.979999999999971E-4</v>
      </c>
      <c r="D39">
        <f t="shared" si="2"/>
        <v>-3.2299999999999582E-3</v>
      </c>
      <c r="E39">
        <f t="shared" si="3"/>
        <v>-3.8399999999999511E-3</v>
      </c>
      <c r="G39">
        <f t="shared" si="4"/>
        <v>9.8299999999999083E-4</v>
      </c>
      <c r="H39">
        <f t="shared" si="5"/>
        <v>3.0299999999999994E-4</v>
      </c>
      <c r="I39">
        <f t="shared" si="6"/>
        <v>-3.4249999999999559E-3</v>
      </c>
      <c r="J39">
        <f t="shared" si="7"/>
        <v>-3.7449999999999519E-3</v>
      </c>
    </row>
    <row r="40" spans="1:10" x14ac:dyDescent="0.25">
      <c r="A40">
        <f t="shared" si="8"/>
        <v>-4.9999999999998795E-2</v>
      </c>
      <c r="B40">
        <f t="shared" si="0"/>
        <v>2.5799999999999516E-4</v>
      </c>
      <c r="C40">
        <f t="shared" si="1"/>
        <v>2.3749999999999517E-4</v>
      </c>
      <c r="D40">
        <f t="shared" si="2"/>
        <v>-1.5499999999999611E-3</v>
      </c>
      <c r="E40">
        <f t="shared" si="3"/>
        <v>-1.8674999999999536E-3</v>
      </c>
      <c r="G40">
        <f t="shared" si="4"/>
        <v>5.4324999999998819E-4</v>
      </c>
      <c r="H40">
        <f t="shared" si="5"/>
        <v>2.244999999999964E-4</v>
      </c>
      <c r="I40">
        <f t="shared" si="6"/>
        <v>-1.6437499999999588E-3</v>
      </c>
      <c r="J40">
        <f t="shared" si="7"/>
        <v>-1.8087499999999549E-3</v>
      </c>
    </row>
    <row r="41" spans="1:10" x14ac:dyDescent="0.25">
      <c r="A41">
        <v>0</v>
      </c>
      <c r="B41">
        <f t="shared" si="0"/>
        <v>0</v>
      </c>
      <c r="C41">
        <f t="shared" si="1"/>
        <v>0</v>
      </c>
      <c r="D41">
        <f t="shared" si="2"/>
        <v>0</v>
      </c>
      <c r="E41">
        <f t="shared" si="3"/>
        <v>0</v>
      </c>
      <c r="G41">
        <f t="shared" si="4"/>
        <v>0</v>
      </c>
      <c r="H41">
        <f t="shared" si="5"/>
        <v>0</v>
      </c>
      <c r="I41">
        <f t="shared" si="6"/>
        <v>0</v>
      </c>
      <c r="J41">
        <f t="shared" si="7"/>
        <v>0</v>
      </c>
    </row>
    <row r="42" spans="1:10" x14ac:dyDescent="0.25">
      <c r="A42">
        <f>A41+0.05</f>
        <v>0.05</v>
      </c>
      <c r="B42">
        <f t="shared" si="0"/>
        <v>-3.7200000000000004E-4</v>
      </c>
      <c r="C42">
        <f t="shared" si="1"/>
        <v>-3.145E-4</v>
      </c>
      <c r="D42">
        <f t="shared" si="2"/>
        <v>1.4200000000000003E-3</v>
      </c>
      <c r="E42">
        <f t="shared" si="3"/>
        <v>1.7625E-3</v>
      </c>
      <c r="G42">
        <f t="shared" si="4"/>
        <v>-6.4675000000000008E-4</v>
      </c>
      <c r="H42">
        <f t="shared" si="5"/>
        <v>-3.7050000000000006E-4</v>
      </c>
      <c r="I42">
        <f t="shared" si="6"/>
        <v>1.50625E-3</v>
      </c>
      <c r="J42">
        <f t="shared" si="7"/>
        <v>1.68125E-3</v>
      </c>
    </row>
    <row r="43" spans="1:10" x14ac:dyDescent="0.25">
      <c r="A43">
        <f t="shared" si="8"/>
        <v>0.1</v>
      </c>
      <c r="B43">
        <f t="shared" si="0"/>
        <v>-8.5800000000000004E-4</v>
      </c>
      <c r="C43">
        <f t="shared" si="1"/>
        <v>-7.0600000000000003E-4</v>
      </c>
      <c r="D43">
        <f t="shared" si="2"/>
        <v>2.7100000000000006E-3</v>
      </c>
      <c r="E43">
        <f t="shared" si="3"/>
        <v>3.4199999999999999E-3</v>
      </c>
      <c r="G43">
        <f t="shared" si="4"/>
        <v>-1.3970000000000002E-3</v>
      </c>
      <c r="H43">
        <f t="shared" si="5"/>
        <v>-8.8700000000000009E-4</v>
      </c>
      <c r="I43">
        <f t="shared" si="6"/>
        <v>2.875E-3</v>
      </c>
      <c r="J43">
        <f t="shared" si="7"/>
        <v>3.235E-3</v>
      </c>
    </row>
    <row r="44" spans="1:10" x14ac:dyDescent="0.25">
      <c r="A44">
        <f t="shared" si="8"/>
        <v>0.15000000000000002</v>
      </c>
      <c r="B44">
        <f t="shared" si="0"/>
        <v>-1.4580000000000001E-3</v>
      </c>
      <c r="C44">
        <f t="shared" si="1"/>
        <v>-1.1745000000000002E-3</v>
      </c>
      <c r="D44">
        <f t="shared" si="2"/>
        <v>3.8700000000000006E-3</v>
      </c>
      <c r="E44">
        <f t="shared" si="3"/>
        <v>4.9725000000000012E-3</v>
      </c>
      <c r="G44">
        <f t="shared" si="4"/>
        <v>-2.2507500000000006E-3</v>
      </c>
      <c r="H44">
        <f t="shared" si="5"/>
        <v>-1.5495000000000003E-3</v>
      </c>
      <c r="I44">
        <f t="shared" si="6"/>
        <v>4.1062500000000005E-3</v>
      </c>
      <c r="J44">
        <f t="shared" si="7"/>
        <v>4.6612500000000005E-3</v>
      </c>
    </row>
    <row r="45" spans="1:10" x14ac:dyDescent="0.25">
      <c r="A45">
        <f t="shared" si="8"/>
        <v>0.2</v>
      </c>
      <c r="B45">
        <f t="shared" si="0"/>
        <v>-2.1720000000000003E-3</v>
      </c>
      <c r="C45">
        <f t="shared" si="1"/>
        <v>-1.7200000000000002E-3</v>
      </c>
      <c r="D45">
        <f t="shared" si="2"/>
        <v>4.9000000000000007E-3</v>
      </c>
      <c r="E45">
        <f t="shared" si="3"/>
        <v>6.4199999999999995E-3</v>
      </c>
      <c r="G45">
        <f t="shared" si="4"/>
        <v>-3.2080000000000003E-3</v>
      </c>
      <c r="H45">
        <f t="shared" si="5"/>
        <v>-2.3580000000000003E-3</v>
      </c>
      <c r="I45">
        <f t="shared" si="6"/>
        <v>5.1999999999999998E-3</v>
      </c>
      <c r="J45">
        <f t="shared" si="7"/>
        <v>5.96E-3</v>
      </c>
    </row>
    <row r="46" spans="1:10" x14ac:dyDescent="0.25">
      <c r="A46">
        <f t="shared" si="8"/>
        <v>0.25</v>
      </c>
      <c r="B46">
        <f t="shared" si="0"/>
        <v>-3.0000000000000001E-3</v>
      </c>
      <c r="C46">
        <f t="shared" si="1"/>
        <v>-2.3425E-3</v>
      </c>
      <c r="D46">
        <f t="shared" si="2"/>
        <v>5.8000000000000005E-3</v>
      </c>
      <c r="E46">
        <f t="shared" si="3"/>
        <v>7.7624999999999994E-3</v>
      </c>
      <c r="G46">
        <f t="shared" si="4"/>
        <v>-4.26875E-3</v>
      </c>
      <c r="H46">
        <f t="shared" si="5"/>
        <v>-3.3125000000000003E-3</v>
      </c>
      <c r="I46">
        <f t="shared" si="6"/>
        <v>6.1562500000000003E-3</v>
      </c>
      <c r="J46">
        <f t="shared" si="7"/>
        <v>7.1312500000000004E-3</v>
      </c>
    </row>
    <row r="47" spans="1:10" x14ac:dyDescent="0.25">
      <c r="A47">
        <f t="shared" si="8"/>
        <v>0.3</v>
      </c>
      <c r="B47">
        <f t="shared" si="0"/>
        <v>-3.9420000000000002E-3</v>
      </c>
      <c r="C47">
        <f t="shared" si="1"/>
        <v>-3.042E-3</v>
      </c>
      <c r="D47">
        <f t="shared" si="2"/>
        <v>6.5699999999999995E-3</v>
      </c>
      <c r="E47">
        <f t="shared" si="3"/>
        <v>8.9999999999999993E-3</v>
      </c>
      <c r="G47">
        <f t="shared" si="4"/>
        <v>-5.4330000000000003E-3</v>
      </c>
      <c r="H47">
        <f t="shared" si="5"/>
        <v>-4.4130000000000003E-3</v>
      </c>
      <c r="I47">
        <f t="shared" si="6"/>
        <v>6.9750000000000003E-3</v>
      </c>
      <c r="J47">
        <f t="shared" si="7"/>
        <v>8.175E-3</v>
      </c>
    </row>
    <row r="48" spans="1:10" x14ac:dyDescent="0.25">
      <c r="A48">
        <f t="shared" si="8"/>
        <v>0.35</v>
      </c>
      <c r="B48">
        <f t="shared" si="0"/>
        <v>-4.9979999999999998E-3</v>
      </c>
      <c r="C48">
        <f t="shared" si="1"/>
        <v>-3.8184999999999994E-3</v>
      </c>
      <c r="D48">
        <f t="shared" si="2"/>
        <v>7.2100000000000003E-3</v>
      </c>
      <c r="E48">
        <f t="shared" si="3"/>
        <v>1.0132499999999999E-2</v>
      </c>
      <c r="G48">
        <f t="shared" si="4"/>
        <v>-6.7007500000000001E-3</v>
      </c>
      <c r="H48">
        <f t="shared" si="5"/>
        <v>-5.6594999999999996E-3</v>
      </c>
      <c r="I48">
        <f t="shared" si="6"/>
        <v>7.6562499999999999E-3</v>
      </c>
      <c r="J48">
        <f t="shared" si="7"/>
        <v>9.0912500000000004E-3</v>
      </c>
    </row>
    <row r="49" spans="1:10" x14ac:dyDescent="0.25">
      <c r="A49">
        <f t="shared" si="8"/>
        <v>0.39999999999999997</v>
      </c>
      <c r="B49">
        <f t="shared" si="0"/>
        <v>-6.1679999999999999E-3</v>
      </c>
      <c r="C49">
        <f t="shared" si="1"/>
        <v>-4.6719999999999991E-3</v>
      </c>
      <c r="D49">
        <f t="shared" si="2"/>
        <v>7.7200000000000012E-3</v>
      </c>
      <c r="E49">
        <f t="shared" si="3"/>
        <v>1.1159999999999998E-2</v>
      </c>
      <c r="G49">
        <f t="shared" si="4"/>
        <v>-8.0719999999999993E-3</v>
      </c>
      <c r="H49">
        <f t="shared" si="5"/>
        <v>-7.0519999999999992E-3</v>
      </c>
      <c r="I49">
        <f t="shared" si="6"/>
        <v>8.199999999999999E-3</v>
      </c>
      <c r="J49">
        <f t="shared" si="7"/>
        <v>9.8799999999999999E-3</v>
      </c>
    </row>
    <row r="50" spans="1:10" x14ac:dyDescent="0.25">
      <c r="A50">
        <f t="shared" si="8"/>
        <v>0.44999999999999996</v>
      </c>
      <c r="B50">
        <f t="shared" si="0"/>
        <v>-7.4519999999999994E-3</v>
      </c>
      <c r="C50">
        <f t="shared" si="1"/>
        <v>-5.602499999999999E-3</v>
      </c>
      <c r="D50">
        <f t="shared" si="2"/>
        <v>8.0999999999999996E-3</v>
      </c>
      <c r="E50">
        <f t="shared" si="3"/>
        <v>1.2082499999999999E-2</v>
      </c>
      <c r="G50">
        <f t="shared" si="4"/>
        <v>-9.5467499999999997E-3</v>
      </c>
      <c r="H50">
        <f t="shared" si="5"/>
        <v>-8.5904999999999992E-3</v>
      </c>
      <c r="I50">
        <f t="shared" si="6"/>
        <v>8.6062499999999993E-3</v>
      </c>
      <c r="J50">
        <f t="shared" si="7"/>
        <v>1.0541250000000002E-2</v>
      </c>
    </row>
    <row r="51" spans="1:10" x14ac:dyDescent="0.25">
      <c r="A51">
        <f t="shared" si="8"/>
        <v>0.49999999999999994</v>
      </c>
      <c r="B51">
        <f t="shared" si="0"/>
        <v>-8.8499999999999985E-3</v>
      </c>
      <c r="C51">
        <f t="shared" si="1"/>
        <v>-6.6099999999999987E-3</v>
      </c>
      <c r="D51">
        <f t="shared" si="2"/>
        <v>8.3499999999999998E-3</v>
      </c>
      <c r="E51">
        <f t="shared" si="3"/>
        <v>1.2899999999999997E-2</v>
      </c>
      <c r="G51">
        <f t="shared" si="4"/>
        <v>-1.1124999999999999E-2</v>
      </c>
      <c r="H51">
        <f t="shared" si="5"/>
        <v>-1.0274999999999998E-2</v>
      </c>
      <c r="I51">
        <f t="shared" si="6"/>
        <v>8.8749999999999975E-3</v>
      </c>
      <c r="J51">
        <f t="shared" si="7"/>
        <v>1.1074999999999998E-2</v>
      </c>
    </row>
    <row r="52" spans="1:10" x14ac:dyDescent="0.25">
      <c r="A52">
        <f t="shared" si="8"/>
        <v>0.54999999999999993</v>
      </c>
      <c r="B52">
        <f t="shared" si="0"/>
        <v>-1.0361999999999998E-2</v>
      </c>
      <c r="C52">
        <f t="shared" si="1"/>
        <v>-7.6944999999999991E-3</v>
      </c>
      <c r="D52">
        <f t="shared" si="2"/>
        <v>8.4700000000000001E-3</v>
      </c>
      <c r="E52">
        <f t="shared" si="3"/>
        <v>1.3612499999999998E-2</v>
      </c>
      <c r="G52">
        <f t="shared" si="4"/>
        <v>-1.2806749999999999E-2</v>
      </c>
      <c r="H52">
        <f t="shared" si="5"/>
        <v>-1.2105499999999998E-2</v>
      </c>
      <c r="I52">
        <f t="shared" si="6"/>
        <v>9.0062499999999986E-3</v>
      </c>
      <c r="J52">
        <f t="shared" si="7"/>
        <v>1.1481249999999998E-2</v>
      </c>
    </row>
    <row r="53" spans="1:10" x14ac:dyDescent="0.25">
      <c r="A53">
        <f t="shared" si="8"/>
        <v>0.6</v>
      </c>
      <c r="B53">
        <f t="shared" si="0"/>
        <v>-1.1988E-2</v>
      </c>
      <c r="C53">
        <f t="shared" si="1"/>
        <v>-8.8559999999999993E-3</v>
      </c>
      <c r="D53">
        <f t="shared" si="2"/>
        <v>8.4600000000000005E-3</v>
      </c>
      <c r="E53">
        <f t="shared" si="3"/>
        <v>1.4219999999999997E-2</v>
      </c>
      <c r="G53">
        <f t="shared" si="4"/>
        <v>-1.4592000000000001E-2</v>
      </c>
      <c r="H53">
        <f t="shared" si="5"/>
        <v>-1.4082000000000001E-2</v>
      </c>
      <c r="I53">
        <f t="shared" si="6"/>
        <v>9.0000000000000011E-3</v>
      </c>
      <c r="J53">
        <f t="shared" si="7"/>
        <v>1.1760000000000001E-2</v>
      </c>
    </row>
    <row r="54" spans="1:10" x14ac:dyDescent="0.25">
      <c r="A54">
        <f t="shared" si="8"/>
        <v>0.65</v>
      </c>
      <c r="B54">
        <f t="shared" si="0"/>
        <v>-1.3728000000000001E-2</v>
      </c>
      <c r="C54">
        <f t="shared" si="1"/>
        <v>-1.0094500000000001E-2</v>
      </c>
      <c r="D54">
        <f t="shared" si="2"/>
        <v>8.3200000000000027E-3</v>
      </c>
      <c r="E54">
        <f t="shared" si="3"/>
        <v>1.4722499999999999E-2</v>
      </c>
      <c r="G54">
        <f t="shared" si="4"/>
        <v>-1.6480750000000002E-2</v>
      </c>
      <c r="H54">
        <f t="shared" si="5"/>
        <v>-1.62045E-2</v>
      </c>
      <c r="I54">
        <f t="shared" si="6"/>
        <v>8.8562499999999995E-3</v>
      </c>
      <c r="J54">
        <f t="shared" si="7"/>
        <v>1.191125E-2</v>
      </c>
    </row>
    <row r="55" spans="1:10" x14ac:dyDescent="0.25">
      <c r="A55">
        <f t="shared" si="8"/>
        <v>0.70000000000000007</v>
      </c>
      <c r="B55">
        <f t="shared" si="0"/>
        <v>-1.5582000000000004E-2</v>
      </c>
      <c r="C55">
        <f t="shared" si="1"/>
        <v>-1.1410000000000002E-2</v>
      </c>
      <c r="D55">
        <f t="shared" si="2"/>
        <v>8.0500000000000016E-3</v>
      </c>
      <c r="E55">
        <f t="shared" si="3"/>
        <v>1.512E-2</v>
      </c>
      <c r="G55">
        <f t="shared" si="4"/>
        <v>-1.8473000000000003E-2</v>
      </c>
      <c r="H55">
        <f t="shared" si="5"/>
        <v>-1.8473000000000003E-2</v>
      </c>
      <c r="I55">
        <f t="shared" si="6"/>
        <v>8.575000000000001E-3</v>
      </c>
      <c r="J55">
        <f t="shared" si="7"/>
        <v>1.1935000000000001E-2</v>
      </c>
    </row>
    <row r="56" spans="1:10" x14ac:dyDescent="0.25">
      <c r="A56">
        <f t="shared" si="8"/>
        <v>0.75000000000000011</v>
      </c>
      <c r="B56">
        <f t="shared" si="0"/>
        <v>-1.7550000000000007E-2</v>
      </c>
      <c r="C56">
        <f t="shared" si="1"/>
        <v>-1.2802500000000005E-2</v>
      </c>
      <c r="D56">
        <f t="shared" si="2"/>
        <v>7.6499999999999988E-3</v>
      </c>
      <c r="E56">
        <f t="shared" si="3"/>
        <v>1.5412499999999997E-2</v>
      </c>
      <c r="G56">
        <f t="shared" si="4"/>
        <v>-2.0568750000000007E-2</v>
      </c>
      <c r="H56">
        <f t="shared" si="5"/>
        <v>-2.0887500000000007E-2</v>
      </c>
      <c r="I56">
        <f t="shared" si="6"/>
        <v>8.1562499999999968E-3</v>
      </c>
      <c r="J56">
        <f t="shared" si="7"/>
        <v>1.183125E-2</v>
      </c>
    </row>
    <row r="57" spans="1:10" x14ac:dyDescent="0.25">
      <c r="A57">
        <f t="shared" si="8"/>
        <v>0.80000000000000016</v>
      </c>
      <c r="B57">
        <f t="shared" si="0"/>
        <v>-1.9632000000000007E-2</v>
      </c>
      <c r="C57">
        <f t="shared" si="1"/>
        <v>-1.4272000000000003E-2</v>
      </c>
      <c r="D57">
        <f t="shared" si="2"/>
        <v>7.1200000000000013E-3</v>
      </c>
      <c r="E57">
        <f t="shared" si="3"/>
        <v>1.5599999999999998E-2</v>
      </c>
      <c r="G57">
        <f t="shared" si="4"/>
        <v>-2.2768000000000007E-2</v>
      </c>
      <c r="H57">
        <f t="shared" si="5"/>
        <v>-2.3448000000000007E-2</v>
      </c>
      <c r="I57">
        <f t="shared" si="6"/>
        <v>7.5999999999999956E-3</v>
      </c>
      <c r="J57">
        <f t="shared" si="7"/>
        <v>1.1600000000000003E-2</v>
      </c>
    </row>
    <row r="58" spans="1:10" x14ac:dyDescent="0.25">
      <c r="A58">
        <f t="shared" si="8"/>
        <v>0.8500000000000002</v>
      </c>
      <c r="B58">
        <f t="shared" si="0"/>
        <v>-2.1828000000000011E-2</v>
      </c>
      <c r="C58">
        <f t="shared" si="1"/>
        <v>-1.5818500000000006E-2</v>
      </c>
      <c r="D58">
        <f t="shared" si="2"/>
        <v>6.459999999999997E-3</v>
      </c>
      <c r="E58">
        <f t="shared" si="3"/>
        <v>1.5682499999999999E-2</v>
      </c>
      <c r="G58">
        <f t="shared" si="4"/>
        <v>-2.507075000000001E-2</v>
      </c>
      <c r="H58">
        <f t="shared" si="5"/>
        <v>-2.6154500000000011E-2</v>
      </c>
      <c r="I58">
        <f t="shared" si="6"/>
        <v>6.9062499999999957E-3</v>
      </c>
      <c r="J58">
        <f t="shared" si="7"/>
        <v>1.1241249999999998E-2</v>
      </c>
    </row>
    <row r="59" spans="1:10" x14ac:dyDescent="0.25">
      <c r="A59">
        <f t="shared" si="8"/>
        <v>0.90000000000000024</v>
      </c>
      <c r="B59">
        <f t="shared" si="0"/>
        <v>-2.413800000000001E-2</v>
      </c>
      <c r="C59">
        <f t="shared" si="1"/>
        <v>-1.7442000000000006E-2</v>
      </c>
      <c r="D59">
        <f t="shared" si="2"/>
        <v>5.669999999999998E-3</v>
      </c>
      <c r="E59">
        <f t="shared" si="3"/>
        <v>1.5659999999999997E-2</v>
      </c>
      <c r="G59">
        <f t="shared" si="4"/>
        <v>-2.7477000000000012E-2</v>
      </c>
      <c r="H59">
        <f t="shared" si="5"/>
        <v>-2.9007000000000012E-2</v>
      </c>
      <c r="I59">
        <f t="shared" si="6"/>
        <v>6.0749999999999971E-3</v>
      </c>
      <c r="J59">
        <f t="shared" si="7"/>
        <v>1.0754999999999997E-2</v>
      </c>
    </row>
    <row r="60" spans="1:10" x14ac:dyDescent="0.25">
      <c r="A60">
        <f t="shared" si="8"/>
        <v>0.95000000000000029</v>
      </c>
      <c r="B60">
        <f t="shared" si="0"/>
        <v>-2.6562000000000013E-2</v>
      </c>
      <c r="C60">
        <f t="shared" si="1"/>
        <v>-1.914250000000001E-2</v>
      </c>
      <c r="D60">
        <f t="shared" si="2"/>
        <v>4.7499999999999973E-3</v>
      </c>
      <c r="E60">
        <f t="shared" si="3"/>
        <v>1.5532499999999998E-2</v>
      </c>
      <c r="G60">
        <f t="shared" si="4"/>
        <v>-2.9986750000000013E-2</v>
      </c>
      <c r="H60">
        <f t="shared" si="5"/>
        <v>-3.200550000000002E-2</v>
      </c>
      <c r="I60">
        <f t="shared" si="6"/>
        <v>5.1062499999999962E-3</v>
      </c>
      <c r="J60">
        <f t="shared" si="7"/>
        <v>1.0141249999999997E-2</v>
      </c>
    </row>
    <row r="61" spans="1:10" x14ac:dyDescent="0.25">
      <c r="A61">
        <f t="shared" si="8"/>
        <v>1.0000000000000002</v>
      </c>
      <c r="B61">
        <f t="shared" si="0"/>
        <v>-2.9100000000000015E-2</v>
      </c>
      <c r="C61">
        <f t="shared" si="1"/>
        <v>-2.0920000000000008E-2</v>
      </c>
      <c r="D61">
        <f t="shared" si="2"/>
        <v>3.6999999999999984E-3</v>
      </c>
      <c r="E61">
        <f t="shared" si="3"/>
        <v>1.5299999999999994E-2</v>
      </c>
      <c r="G61">
        <f t="shared" si="4"/>
        <v>-3.2600000000000018E-2</v>
      </c>
      <c r="H61">
        <f t="shared" si="5"/>
        <v>-3.5150000000000015E-2</v>
      </c>
      <c r="I61">
        <f t="shared" si="6"/>
        <v>3.9999999999999931E-3</v>
      </c>
      <c r="J61">
        <f t="shared" si="7"/>
        <v>9.3999999999999986E-3</v>
      </c>
    </row>
    <row r="62" spans="1:10" x14ac:dyDescent="0.25">
      <c r="A62">
        <f t="shared" si="8"/>
        <v>1.0500000000000003</v>
      </c>
      <c r="B62">
        <f t="shared" si="0"/>
        <v>-3.1752000000000016E-2</v>
      </c>
      <c r="C62">
        <f t="shared" si="1"/>
        <v>-2.277450000000001E-2</v>
      </c>
      <c r="D62">
        <f t="shared" si="2"/>
        <v>2.5199999999999979E-3</v>
      </c>
      <c r="E62">
        <f t="shared" si="3"/>
        <v>1.49625E-2</v>
      </c>
      <c r="G62">
        <f t="shared" si="4"/>
        <v>-3.5316750000000015E-2</v>
      </c>
      <c r="H62">
        <f t="shared" si="5"/>
        <v>-3.8440500000000016E-2</v>
      </c>
      <c r="I62">
        <f t="shared" si="6"/>
        <v>2.7562499999999948E-3</v>
      </c>
      <c r="J62">
        <f t="shared" si="7"/>
        <v>8.5312500000000006E-3</v>
      </c>
    </row>
    <row r="63" spans="1:10" x14ac:dyDescent="0.25">
      <c r="A63">
        <f t="shared" si="8"/>
        <v>1.1000000000000003</v>
      </c>
      <c r="B63">
        <f t="shared" si="0"/>
        <v>-3.4518000000000021E-2</v>
      </c>
      <c r="C63">
        <f t="shared" si="1"/>
        <v>-2.4706000000000013E-2</v>
      </c>
      <c r="D63">
        <f t="shared" si="2"/>
        <v>1.2099999999999958E-3</v>
      </c>
      <c r="E63">
        <f t="shared" si="3"/>
        <v>1.4519999999999991E-2</v>
      </c>
      <c r="G63">
        <f t="shared" si="4"/>
        <v>-3.8137000000000018E-2</v>
      </c>
      <c r="H63">
        <f t="shared" si="5"/>
        <v>-4.1877000000000018E-2</v>
      </c>
      <c r="I63">
        <f t="shared" si="6"/>
        <v>1.3749999999999873E-3</v>
      </c>
      <c r="J63">
        <f t="shared" si="7"/>
        <v>7.535E-3</v>
      </c>
    </row>
    <row r="64" spans="1:10" x14ac:dyDescent="0.25">
      <c r="A64">
        <f t="shared" si="8"/>
        <v>1.1500000000000004</v>
      </c>
      <c r="B64">
        <f t="shared" si="0"/>
        <v>-3.7398000000000022E-2</v>
      </c>
      <c r="C64">
        <f t="shared" si="1"/>
        <v>-2.6714500000000016E-2</v>
      </c>
      <c r="D64">
        <f t="shared" si="2"/>
        <v>-2.3000000000000798E-4</v>
      </c>
      <c r="E64">
        <f t="shared" si="3"/>
        <v>1.3972499999999992E-2</v>
      </c>
      <c r="G64">
        <f t="shared" si="4"/>
        <v>-4.1060750000000021E-2</v>
      </c>
      <c r="H64">
        <f t="shared" si="5"/>
        <v>-4.5459500000000028E-2</v>
      </c>
      <c r="I64">
        <f t="shared" si="6"/>
        <v>-1.4375000000001192E-4</v>
      </c>
      <c r="J64">
        <f t="shared" si="7"/>
        <v>6.4112499999999933E-3</v>
      </c>
    </row>
    <row r="65" spans="1:10" x14ac:dyDescent="0.25">
      <c r="A65">
        <f t="shared" si="8"/>
        <v>1.2000000000000004</v>
      </c>
      <c r="B65">
        <f t="shared" si="0"/>
        <v>-4.0392000000000032E-2</v>
      </c>
      <c r="C65">
        <f t="shared" si="1"/>
        <v>-2.880000000000002E-2</v>
      </c>
      <c r="D65">
        <f t="shared" si="2"/>
        <v>-1.8000000000000169E-3</v>
      </c>
      <c r="E65">
        <f t="shared" si="3"/>
        <v>1.3319999999999992E-2</v>
      </c>
      <c r="G65">
        <f t="shared" si="4"/>
        <v>-4.408800000000003E-2</v>
      </c>
      <c r="H65">
        <f t="shared" si="5"/>
        <v>-4.918800000000003E-2</v>
      </c>
      <c r="I65">
        <f t="shared" si="6"/>
        <v>-1.8000000000000169E-3</v>
      </c>
      <c r="J65">
        <f t="shared" si="7"/>
        <v>5.159999999999991E-3</v>
      </c>
    </row>
    <row r="66" spans="1:10" x14ac:dyDescent="0.25">
      <c r="A66">
        <f t="shared" si="8"/>
        <v>1.2500000000000004</v>
      </c>
      <c r="B66">
        <f t="shared" si="0"/>
        <v>-4.3500000000000025E-2</v>
      </c>
      <c r="C66">
        <f t="shared" si="1"/>
        <v>-3.0962500000000021E-2</v>
      </c>
      <c r="D66">
        <f t="shared" si="2"/>
        <v>-3.500000000000017E-3</v>
      </c>
      <c r="E66">
        <f t="shared" si="3"/>
        <v>1.256249999999999E-2</v>
      </c>
      <c r="G66">
        <f t="shared" si="4"/>
        <v>-4.7218750000000032E-2</v>
      </c>
      <c r="H66">
        <f t="shared" si="5"/>
        <v>-5.306250000000004E-2</v>
      </c>
      <c r="I66">
        <f t="shared" si="6"/>
        <v>-3.5937500000000136E-3</v>
      </c>
      <c r="J66">
        <f t="shared" si="7"/>
        <v>3.781249999999993E-3</v>
      </c>
    </row>
    <row r="67" spans="1:10" x14ac:dyDescent="0.25">
      <c r="A67">
        <f t="shared" si="8"/>
        <v>1.3000000000000005</v>
      </c>
      <c r="B67">
        <f t="shared" ref="B67:B80" si="9">-0.0063*$A67-0.0228*$A67^2</f>
        <v>-4.6722000000000034E-2</v>
      </c>
      <c r="C67">
        <f t="shared" ref="C67:C80" si="10">-0.00552*$A67-0.0154*$A67^2</f>
        <v>-3.3202000000000023E-2</v>
      </c>
      <c r="D67">
        <f t="shared" ref="D67:D80" si="11">0.0297*$A67-0.026*$A67^2</f>
        <v>-5.3300000000000222E-3</v>
      </c>
      <c r="E67">
        <f t="shared" ref="E67:E80" si="12">0.0363*$A67-0.021*$A67^2</f>
        <v>1.1699999999999988E-2</v>
      </c>
      <c r="G67">
        <f t="shared" ref="G67:G80" si="13">-0.0119*$A67-0.0207*$A67^2</f>
        <v>-5.0453000000000033E-2</v>
      </c>
      <c r="H67">
        <f t="shared" ref="H67:H80" si="14">-0.00595*$A67-0.0292*$A67^2</f>
        <v>-5.7083000000000043E-2</v>
      </c>
      <c r="I67">
        <f t="shared" ref="I67:I80" si="15">0.0315*$A67-0.0275*$A67^2</f>
        <v>-5.5250000000000229E-3</v>
      </c>
      <c r="J67">
        <f t="shared" ref="J67:J80" si="16">0.0349*$A67-0.0255*$A67^2</f>
        <v>2.2749999999999854E-3</v>
      </c>
    </row>
    <row r="68" spans="1:10" x14ac:dyDescent="0.25">
      <c r="A68">
        <f t="shared" ref="A68:A80" si="17">A67+0.05</f>
        <v>1.3500000000000005</v>
      </c>
      <c r="B68">
        <f t="shared" si="9"/>
        <v>-5.005800000000004E-2</v>
      </c>
      <c r="C68">
        <f t="shared" si="10"/>
        <v>-3.5518500000000022E-2</v>
      </c>
      <c r="D68">
        <f t="shared" si="11"/>
        <v>-7.2900000000000117E-3</v>
      </c>
      <c r="E68">
        <f t="shared" si="12"/>
        <v>1.0732499999999992E-2</v>
      </c>
      <c r="G68">
        <f t="shared" si="13"/>
        <v>-5.379075000000004E-2</v>
      </c>
      <c r="H68">
        <f t="shared" si="14"/>
        <v>-6.1249500000000047E-2</v>
      </c>
      <c r="I68">
        <f t="shared" si="15"/>
        <v>-7.5937500000000241E-3</v>
      </c>
      <c r="J68">
        <f t="shared" si="16"/>
        <v>6.4124999999998905E-4</v>
      </c>
    </row>
    <row r="69" spans="1:10" x14ac:dyDescent="0.25">
      <c r="A69">
        <f t="shared" si="17"/>
        <v>1.4000000000000006</v>
      </c>
      <c r="B69">
        <f t="shared" si="9"/>
        <v>-5.3508000000000035E-2</v>
      </c>
      <c r="C69">
        <f t="shared" si="10"/>
        <v>-3.7912000000000029E-2</v>
      </c>
      <c r="D69">
        <f t="shared" si="11"/>
        <v>-9.3800000000000203E-3</v>
      </c>
      <c r="E69">
        <f t="shared" si="12"/>
        <v>9.6599999999999811E-3</v>
      </c>
      <c r="G69">
        <f t="shared" si="13"/>
        <v>-5.723200000000004E-2</v>
      </c>
      <c r="H69">
        <f t="shared" si="14"/>
        <v>-6.5562000000000051E-2</v>
      </c>
      <c r="I69">
        <f t="shared" si="15"/>
        <v>-9.800000000000024E-3</v>
      </c>
      <c r="J69">
        <f t="shared" si="16"/>
        <v>-1.1200000000000168E-3</v>
      </c>
    </row>
    <row r="70" spans="1:10" x14ac:dyDescent="0.25">
      <c r="A70">
        <f t="shared" si="17"/>
        <v>1.4500000000000006</v>
      </c>
      <c r="B70">
        <f t="shared" si="9"/>
        <v>-5.7072000000000046E-2</v>
      </c>
      <c r="C70">
        <f t="shared" si="10"/>
        <v>-4.0382500000000036E-2</v>
      </c>
      <c r="D70">
        <f t="shared" si="11"/>
        <v>-1.1600000000000027E-2</v>
      </c>
      <c r="E70">
        <f t="shared" si="12"/>
        <v>8.4824999999999831E-3</v>
      </c>
      <c r="G70">
        <f t="shared" si="13"/>
        <v>-6.0776750000000046E-2</v>
      </c>
      <c r="H70">
        <f t="shared" si="14"/>
        <v>-7.0020500000000055E-2</v>
      </c>
      <c r="I70">
        <f t="shared" si="15"/>
        <v>-1.214375000000003E-2</v>
      </c>
      <c r="J70">
        <f t="shared" si="16"/>
        <v>-3.0087500000000184E-3</v>
      </c>
    </row>
    <row r="71" spans="1:10" x14ac:dyDescent="0.25">
      <c r="A71">
        <f t="shared" si="17"/>
        <v>1.5000000000000007</v>
      </c>
      <c r="B71">
        <f t="shared" si="9"/>
        <v>-6.075000000000004E-2</v>
      </c>
      <c r="C71">
        <f t="shared" si="10"/>
        <v>-4.2930000000000031E-2</v>
      </c>
      <c r="D71">
        <f t="shared" si="11"/>
        <v>-1.3950000000000025E-2</v>
      </c>
      <c r="E71">
        <f t="shared" si="12"/>
        <v>7.1999999999999773E-3</v>
      </c>
      <c r="G71">
        <f t="shared" si="13"/>
        <v>-6.4425000000000038E-2</v>
      </c>
      <c r="H71">
        <f t="shared" si="14"/>
        <v>-7.4625000000000052E-2</v>
      </c>
      <c r="I71">
        <f t="shared" si="15"/>
        <v>-1.4625000000000027E-2</v>
      </c>
      <c r="J71">
        <f t="shared" si="16"/>
        <v>-5.0250000000000225E-3</v>
      </c>
    </row>
    <row r="72" spans="1:10" x14ac:dyDescent="0.25">
      <c r="A72">
        <f t="shared" si="17"/>
        <v>1.5500000000000007</v>
      </c>
      <c r="B72">
        <f t="shared" si="9"/>
        <v>-6.4542000000000058E-2</v>
      </c>
      <c r="C72">
        <f t="shared" si="10"/>
        <v>-4.5554500000000032E-2</v>
      </c>
      <c r="D72">
        <f t="shared" si="11"/>
        <v>-1.6430000000000028E-2</v>
      </c>
      <c r="E72">
        <f t="shared" si="12"/>
        <v>5.8124999999999774E-3</v>
      </c>
      <c r="G72">
        <f t="shared" si="13"/>
        <v>-6.817675000000005E-2</v>
      </c>
      <c r="H72">
        <f t="shared" si="14"/>
        <v>-7.9375500000000071E-2</v>
      </c>
      <c r="I72">
        <f t="shared" si="15"/>
        <v>-1.724375000000003E-2</v>
      </c>
      <c r="J72">
        <f t="shared" si="16"/>
        <v>-7.1687500000000223E-3</v>
      </c>
    </row>
    <row r="73" spans="1:10" x14ac:dyDescent="0.25">
      <c r="A73">
        <f t="shared" si="17"/>
        <v>1.6000000000000008</v>
      </c>
      <c r="B73">
        <f t="shared" si="9"/>
        <v>-6.8448000000000064E-2</v>
      </c>
      <c r="C73">
        <f t="shared" si="10"/>
        <v>-4.8256000000000035E-2</v>
      </c>
      <c r="D73">
        <f t="shared" si="11"/>
        <v>-1.9040000000000029E-2</v>
      </c>
      <c r="E73">
        <f t="shared" si="12"/>
        <v>4.3199999999999766E-3</v>
      </c>
      <c r="G73">
        <f t="shared" si="13"/>
        <v>-7.2032000000000054E-2</v>
      </c>
      <c r="H73">
        <f t="shared" si="14"/>
        <v>-8.4272000000000069E-2</v>
      </c>
      <c r="I73">
        <f t="shared" si="15"/>
        <v>-2.0000000000000039E-2</v>
      </c>
      <c r="J73">
        <f t="shared" si="16"/>
        <v>-9.4400000000000317E-3</v>
      </c>
    </row>
    <row r="74" spans="1:10" x14ac:dyDescent="0.25">
      <c r="A74">
        <f t="shared" si="17"/>
        <v>1.6500000000000008</v>
      </c>
      <c r="B74">
        <f t="shared" si="9"/>
        <v>-7.2468000000000074E-2</v>
      </c>
      <c r="C74">
        <f t="shared" si="10"/>
        <v>-5.1034500000000052E-2</v>
      </c>
      <c r="D74">
        <f t="shared" si="11"/>
        <v>-2.1780000000000042E-2</v>
      </c>
      <c r="E74">
        <f t="shared" si="12"/>
        <v>2.7224999999999611E-3</v>
      </c>
      <c r="G74">
        <f t="shared" si="13"/>
        <v>-7.5990750000000065E-2</v>
      </c>
      <c r="H74">
        <f t="shared" si="14"/>
        <v>-8.9314500000000088E-2</v>
      </c>
      <c r="I74">
        <f t="shared" si="15"/>
        <v>-2.2893750000000053E-2</v>
      </c>
      <c r="J74">
        <f t="shared" si="16"/>
        <v>-1.183875000000003E-2</v>
      </c>
    </row>
    <row r="75" spans="1:10" x14ac:dyDescent="0.25">
      <c r="A75">
        <f t="shared" si="17"/>
        <v>1.7000000000000008</v>
      </c>
      <c r="B75">
        <f t="shared" si="9"/>
        <v>-7.6602000000000073E-2</v>
      </c>
      <c r="C75">
        <f t="shared" si="10"/>
        <v>-5.3890000000000049E-2</v>
      </c>
      <c r="D75">
        <f t="shared" si="11"/>
        <v>-2.465000000000004E-2</v>
      </c>
      <c r="E75">
        <f t="shared" si="12"/>
        <v>1.0199999999999654E-3</v>
      </c>
      <c r="G75">
        <f t="shared" si="13"/>
        <v>-8.0053000000000069E-2</v>
      </c>
      <c r="H75">
        <f t="shared" si="14"/>
        <v>-9.4503000000000087E-2</v>
      </c>
      <c r="I75">
        <f t="shared" si="15"/>
        <v>-2.5925000000000045E-2</v>
      </c>
      <c r="J75">
        <f t="shared" si="16"/>
        <v>-1.4365000000000037E-2</v>
      </c>
    </row>
    <row r="76" spans="1:10" x14ac:dyDescent="0.25">
      <c r="A76">
        <f t="shared" si="17"/>
        <v>1.7500000000000009</v>
      </c>
      <c r="B76">
        <f t="shared" si="9"/>
        <v>-8.0850000000000075E-2</v>
      </c>
      <c r="C76">
        <f t="shared" si="10"/>
        <v>-5.6822500000000054E-2</v>
      </c>
      <c r="D76">
        <f t="shared" si="11"/>
        <v>-2.7650000000000043E-2</v>
      </c>
      <c r="E76">
        <f t="shared" si="12"/>
        <v>-7.8750000000003817E-4</v>
      </c>
      <c r="G76">
        <f t="shared" si="13"/>
        <v>-8.4218750000000078E-2</v>
      </c>
      <c r="H76">
        <f t="shared" si="14"/>
        <v>-9.9837500000000093E-2</v>
      </c>
      <c r="I76">
        <f t="shared" si="15"/>
        <v>-2.9093750000000064E-2</v>
      </c>
      <c r="J76">
        <f t="shared" si="16"/>
        <v>-1.7018750000000041E-2</v>
      </c>
    </row>
    <row r="77" spans="1:10" x14ac:dyDescent="0.25">
      <c r="A77">
        <f t="shared" si="17"/>
        <v>1.8000000000000009</v>
      </c>
      <c r="B77">
        <f t="shared" si="9"/>
        <v>-8.5212000000000079E-2</v>
      </c>
      <c r="C77">
        <f t="shared" si="10"/>
        <v>-5.9832000000000052E-2</v>
      </c>
      <c r="D77">
        <f t="shared" si="11"/>
        <v>-3.078000000000005E-2</v>
      </c>
      <c r="E77">
        <f t="shared" si="12"/>
        <v>-2.7000000000000357E-3</v>
      </c>
      <c r="G77">
        <f t="shared" si="13"/>
        <v>-8.848800000000008E-2</v>
      </c>
      <c r="H77">
        <f t="shared" si="14"/>
        <v>-0.10531800000000011</v>
      </c>
      <c r="I77">
        <f t="shared" si="15"/>
        <v>-3.2400000000000068E-2</v>
      </c>
      <c r="J77">
        <f t="shared" si="16"/>
        <v>-1.9800000000000054E-2</v>
      </c>
    </row>
    <row r="78" spans="1:10" x14ac:dyDescent="0.25">
      <c r="A78">
        <f t="shared" si="17"/>
        <v>1.850000000000001</v>
      </c>
      <c r="B78">
        <f t="shared" si="9"/>
        <v>-8.9688000000000073E-2</v>
      </c>
      <c r="C78">
        <f t="shared" si="10"/>
        <v>-6.2918500000000058E-2</v>
      </c>
      <c r="D78">
        <f t="shared" si="11"/>
        <v>-3.4040000000000063E-2</v>
      </c>
      <c r="E78">
        <f t="shared" si="12"/>
        <v>-4.7175000000000411E-3</v>
      </c>
      <c r="G78">
        <f t="shared" si="13"/>
        <v>-9.2860750000000075E-2</v>
      </c>
      <c r="H78">
        <f t="shared" si="14"/>
        <v>-0.1109445000000001</v>
      </c>
      <c r="I78">
        <f t="shared" si="15"/>
        <v>-3.584375000000007E-2</v>
      </c>
      <c r="J78">
        <f t="shared" si="16"/>
        <v>-2.2708750000000041E-2</v>
      </c>
    </row>
    <row r="79" spans="1:10" x14ac:dyDescent="0.25">
      <c r="A79">
        <f t="shared" si="17"/>
        <v>1.900000000000001</v>
      </c>
      <c r="B79">
        <f t="shared" si="9"/>
        <v>-9.4278000000000098E-2</v>
      </c>
      <c r="C79">
        <f t="shared" si="10"/>
        <v>-6.6082000000000057E-2</v>
      </c>
      <c r="D79">
        <f t="shared" si="11"/>
        <v>-3.7430000000000067E-2</v>
      </c>
      <c r="E79">
        <f t="shared" si="12"/>
        <v>-6.8400000000000544E-3</v>
      </c>
      <c r="G79">
        <f t="shared" si="13"/>
        <v>-9.7337000000000104E-2</v>
      </c>
      <c r="H79">
        <f t="shared" si="14"/>
        <v>-0.11671700000000013</v>
      </c>
      <c r="I79">
        <f t="shared" si="15"/>
        <v>-3.9425000000000078E-2</v>
      </c>
      <c r="J79">
        <f t="shared" si="16"/>
        <v>-2.574500000000006E-2</v>
      </c>
    </row>
    <row r="80" spans="1:10" x14ac:dyDescent="0.25">
      <c r="A80">
        <f t="shared" si="17"/>
        <v>1.9500000000000011</v>
      </c>
      <c r="B80">
        <f t="shared" si="9"/>
        <v>-9.8982000000000098E-2</v>
      </c>
      <c r="C80">
        <f t="shared" si="10"/>
        <v>-6.9322500000000079E-2</v>
      </c>
      <c r="D80">
        <f t="shared" si="11"/>
        <v>-4.095000000000007E-2</v>
      </c>
      <c r="E80">
        <f t="shared" si="12"/>
        <v>-9.0675000000000477E-3</v>
      </c>
      <c r="G80">
        <f t="shared" si="13"/>
        <v>-0.1019167500000001</v>
      </c>
      <c r="H80">
        <f t="shared" si="14"/>
        <v>-0.12263550000000012</v>
      </c>
      <c r="I80">
        <f t="shared" si="15"/>
        <v>-4.3143750000000078E-2</v>
      </c>
      <c r="J80">
        <f t="shared" si="16"/>
        <v>-2.8908750000000066E-2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0"/>
  <sheetViews>
    <sheetView workbookViewId="0">
      <selection activeCell="H26" sqref="H26"/>
    </sheetView>
  </sheetViews>
  <sheetFormatPr defaultColWidth="8.85546875" defaultRowHeight="15" x14ac:dyDescent="0.25"/>
  <cols>
    <col min="6" max="6" width="12.140625" customWidth="1"/>
  </cols>
  <sheetData>
    <row r="1" spans="1:6" x14ac:dyDescent="0.25">
      <c r="A1" t="s">
        <v>1095</v>
      </c>
      <c r="B1" t="s">
        <v>1098</v>
      </c>
      <c r="C1" t="s">
        <v>432</v>
      </c>
      <c r="D1" t="s">
        <v>433</v>
      </c>
      <c r="E1" t="s">
        <v>1099</v>
      </c>
      <c r="F1" t="s">
        <v>1100</v>
      </c>
    </row>
    <row r="2" spans="1:6" x14ac:dyDescent="0.25">
      <c r="A2" s="25">
        <v>-1.95</v>
      </c>
      <c r="B2">
        <v>-4.8516749999999997E-2</v>
      </c>
      <c r="C2">
        <v>-3.6841393E-2</v>
      </c>
      <c r="D2">
        <v>-0.11100674000000001</v>
      </c>
      <c r="E2">
        <v>-0.12039328000000001</v>
      </c>
      <c r="F2">
        <v>-0.10286045000000001</v>
      </c>
    </row>
    <row r="3" spans="1:6" x14ac:dyDescent="0.25">
      <c r="A3" s="25">
        <f>A2+0.05</f>
        <v>-1.9</v>
      </c>
      <c r="B3">
        <v>-4.4183253999999998E-2</v>
      </c>
      <c r="C3">
        <v>-3.5733223000000001E-2</v>
      </c>
      <c r="D3">
        <v>-0.10827017</v>
      </c>
      <c r="E3">
        <v>-0.11798429000000001</v>
      </c>
      <c r="F3">
        <v>-0.10012341</v>
      </c>
    </row>
    <row r="4" spans="1:6" x14ac:dyDescent="0.25">
      <c r="A4" s="25">
        <f t="shared" ref="A4:A67" si="0">A3+0.05</f>
        <v>-1.8499999999999999</v>
      </c>
      <c r="B4">
        <v>-3.9284706000000003E-2</v>
      </c>
      <c r="C4">
        <v>-3.4538746000000002E-2</v>
      </c>
      <c r="D4">
        <v>-0.10510635</v>
      </c>
      <c r="E4">
        <v>-0.11623049000000001</v>
      </c>
      <c r="F4">
        <v>-9.7077369999999996E-2</v>
      </c>
    </row>
    <row r="5" spans="1:6" x14ac:dyDescent="0.25">
      <c r="A5" s="25">
        <f t="shared" si="0"/>
        <v>-1.7999999999999998</v>
      </c>
      <c r="B5">
        <v>-3.4511566E-2</v>
      </c>
      <c r="C5">
        <v>-3.3355236000000003E-2</v>
      </c>
      <c r="D5">
        <v>-0.10171461</v>
      </c>
      <c r="E5">
        <v>-0.11393642</v>
      </c>
      <c r="F5">
        <v>-9.3954086000000006E-2</v>
      </c>
    </row>
    <row r="6" spans="1:6" x14ac:dyDescent="0.25">
      <c r="A6" s="25">
        <f t="shared" si="0"/>
        <v>-1.7499999999999998</v>
      </c>
      <c r="B6">
        <v>-2.9817580999999999E-2</v>
      </c>
      <c r="C6">
        <v>-3.2231808000000001E-2</v>
      </c>
      <c r="D6">
        <v>-9.8020553999999996E-2</v>
      </c>
      <c r="E6">
        <v>-0.11112261</v>
      </c>
      <c r="F6">
        <v>-9.0263843999999996E-2</v>
      </c>
    </row>
    <row r="7" spans="1:6" x14ac:dyDescent="0.25">
      <c r="A7" s="25">
        <f t="shared" si="0"/>
        <v>-1.6999999999999997</v>
      </c>
      <c r="B7">
        <v>-2.5295258000000001E-2</v>
      </c>
      <c r="C7">
        <v>-3.1092167E-2</v>
      </c>
      <c r="D7">
        <v>-9.4289303000000005E-2</v>
      </c>
      <c r="E7">
        <v>-0.10815144</v>
      </c>
      <c r="F7">
        <v>-8.6686133999999998E-2</v>
      </c>
    </row>
    <row r="8" spans="1:6" x14ac:dyDescent="0.25">
      <c r="A8" s="25">
        <f t="shared" si="0"/>
        <v>-1.6499999999999997</v>
      </c>
      <c r="B8">
        <v>-2.1304131E-2</v>
      </c>
      <c r="C8">
        <v>-2.9826641000000001E-2</v>
      </c>
      <c r="D8">
        <v>-9.0627669999999994E-2</v>
      </c>
      <c r="E8">
        <v>-0.10445166</v>
      </c>
      <c r="F8">
        <v>-8.2854270999999993E-2</v>
      </c>
    </row>
    <row r="9" spans="1:6" x14ac:dyDescent="0.25">
      <c r="A9" s="25">
        <f t="shared" si="0"/>
        <v>-1.5999999999999996</v>
      </c>
      <c r="B9">
        <v>-1.7798900999999999E-2</v>
      </c>
      <c r="C9">
        <v>-2.8297901E-2</v>
      </c>
      <c r="D9">
        <v>-8.7164402000000002E-2</v>
      </c>
      <c r="E9">
        <v>-0.10064125</v>
      </c>
      <c r="F9">
        <v>-7.9100132000000004E-2</v>
      </c>
    </row>
    <row r="10" spans="1:6" x14ac:dyDescent="0.25">
      <c r="A10" s="25">
        <f t="shared" si="0"/>
        <v>-1.5499999999999996</v>
      </c>
      <c r="B10">
        <v>-1.497364E-2</v>
      </c>
      <c r="C10">
        <v>-2.6732445000000001E-2</v>
      </c>
      <c r="D10">
        <v>-8.3666325E-2</v>
      </c>
      <c r="E10">
        <v>-9.6952915000000001E-2</v>
      </c>
      <c r="F10">
        <v>-7.5606823000000004E-2</v>
      </c>
    </row>
    <row r="11" spans="1:6" x14ac:dyDescent="0.25">
      <c r="A11" s="25">
        <f t="shared" si="0"/>
        <v>-1.4999999999999996</v>
      </c>
      <c r="B11">
        <v>-1.2458324E-2</v>
      </c>
      <c r="C11">
        <v>-2.5162697000000001E-2</v>
      </c>
      <c r="D11">
        <v>-7.9896927000000006E-2</v>
      </c>
      <c r="E11">
        <v>-9.3248366999999999E-2</v>
      </c>
      <c r="F11">
        <v>-7.2066306999999996E-2</v>
      </c>
    </row>
    <row r="12" spans="1:6" x14ac:dyDescent="0.25">
      <c r="A12" s="25">
        <f t="shared" si="0"/>
        <v>-1.4499999999999995</v>
      </c>
      <c r="B12">
        <v>-1.0978221999999999E-2</v>
      </c>
      <c r="C12">
        <v>-2.3688316000000001E-2</v>
      </c>
      <c r="D12">
        <v>-7.6158524000000005E-2</v>
      </c>
      <c r="E12">
        <v>-8.9410781999999994E-2</v>
      </c>
      <c r="F12">
        <v>-6.8563938000000005E-2</v>
      </c>
    </row>
    <row r="13" spans="1:6" x14ac:dyDescent="0.25">
      <c r="A13" s="25">
        <f t="shared" si="0"/>
        <v>-1.3999999999999995</v>
      </c>
      <c r="B13">
        <v>-1.0001183E-2</v>
      </c>
      <c r="C13">
        <v>-2.2230625E-2</v>
      </c>
      <c r="D13">
        <v>-7.2824000999999999E-2</v>
      </c>
      <c r="E13">
        <v>-8.5468769E-2</v>
      </c>
      <c r="F13">
        <v>-6.4773559999999994E-2</v>
      </c>
    </row>
    <row r="14" spans="1:6" x14ac:dyDescent="0.25">
      <c r="A14" s="25">
        <f t="shared" si="0"/>
        <v>-1.3499999999999994</v>
      </c>
      <c r="B14">
        <v>-8.8853835999999995E-3</v>
      </c>
      <c r="C14">
        <v>-2.0788669999999999E-2</v>
      </c>
      <c r="D14">
        <v>-6.9381713999999997E-2</v>
      </c>
      <c r="E14">
        <v>-8.0900191999999996E-2</v>
      </c>
      <c r="F14">
        <v>-6.1092854000000002E-2</v>
      </c>
    </row>
    <row r="15" spans="1:6" x14ac:dyDescent="0.25">
      <c r="A15" s="25">
        <f t="shared" si="0"/>
        <v>-1.2999999999999994</v>
      </c>
      <c r="B15">
        <v>-8.0747604000000004E-3</v>
      </c>
      <c r="C15">
        <v>-1.9346714000000001E-2</v>
      </c>
      <c r="D15">
        <v>-6.5608025E-2</v>
      </c>
      <c r="E15">
        <v>-7.6058865000000003E-2</v>
      </c>
      <c r="F15">
        <v>-5.7272911000000003E-2</v>
      </c>
    </row>
    <row r="16" spans="1:6" x14ac:dyDescent="0.25">
      <c r="A16" s="25">
        <f t="shared" si="0"/>
        <v>-1.2499999999999993</v>
      </c>
      <c r="B16">
        <v>-7.1702003000000004E-3</v>
      </c>
      <c r="C16">
        <v>-1.7946243000000001E-2</v>
      </c>
      <c r="D16">
        <v>-6.1632632999999999E-2</v>
      </c>
      <c r="E16">
        <v>-7.1069717000000004E-2</v>
      </c>
      <c r="F16">
        <v>-5.3067206999999998E-2</v>
      </c>
    </row>
    <row r="17" spans="1:6" x14ac:dyDescent="0.25">
      <c r="A17" s="25">
        <f t="shared" si="0"/>
        <v>-1.1999999999999993</v>
      </c>
      <c r="B17">
        <v>-7.2731972000000004E-3</v>
      </c>
      <c r="C17">
        <v>-1.6562462E-2</v>
      </c>
      <c r="D17">
        <v>-5.7749270999999998E-2</v>
      </c>
      <c r="E17">
        <v>-6.5995215999999995E-2</v>
      </c>
      <c r="F17">
        <v>-4.8925400000000001E-2</v>
      </c>
    </row>
    <row r="18" spans="1:6" x14ac:dyDescent="0.25">
      <c r="A18" s="25">
        <f t="shared" si="0"/>
        <v>-1.1499999999999992</v>
      </c>
      <c r="B18">
        <v>-7.4043273999999997E-3</v>
      </c>
      <c r="C18">
        <v>-1.5388966E-2</v>
      </c>
      <c r="D18">
        <v>-5.3591250999999999E-2</v>
      </c>
      <c r="E18">
        <v>-6.1542511000000001E-2</v>
      </c>
      <c r="F18">
        <v>-4.5682907000000002E-2</v>
      </c>
    </row>
    <row r="19" spans="1:6" x14ac:dyDescent="0.25">
      <c r="A19" s="25">
        <f t="shared" si="0"/>
        <v>-1.0999999999999992</v>
      </c>
      <c r="B19">
        <v>-7.2855949000000001E-3</v>
      </c>
      <c r="C19">
        <v>-1.4081478E-2</v>
      </c>
      <c r="D19">
        <v>-4.9163341999999999E-2</v>
      </c>
      <c r="E19">
        <v>-5.6664944000000002E-2</v>
      </c>
      <c r="F19">
        <v>-4.3072700999999998E-2</v>
      </c>
    </row>
    <row r="20" spans="1:6" x14ac:dyDescent="0.25">
      <c r="A20" s="25">
        <f t="shared" si="0"/>
        <v>-1.0499999999999992</v>
      </c>
      <c r="B20">
        <v>-7.0066451999999998E-3</v>
      </c>
      <c r="C20">
        <v>-1.2809753E-2</v>
      </c>
      <c r="D20">
        <v>-4.4771670999999999E-2</v>
      </c>
      <c r="E20">
        <v>-5.1589011999999997E-2</v>
      </c>
      <c r="F20">
        <v>-4.0293216999999999E-2</v>
      </c>
    </row>
    <row r="21" spans="1:6" x14ac:dyDescent="0.25">
      <c r="A21" s="25">
        <f t="shared" si="0"/>
        <v>-0.99999999999999911</v>
      </c>
      <c r="B21">
        <v>-6.1926841999999996E-3</v>
      </c>
      <c r="C21">
        <v>-1.1601925000000001E-2</v>
      </c>
      <c r="D21">
        <v>-4.1165352000000002E-2</v>
      </c>
      <c r="E21">
        <v>-4.7581195999999999E-2</v>
      </c>
      <c r="F21">
        <v>-3.8007736E-2</v>
      </c>
    </row>
    <row r="22" spans="1:6" x14ac:dyDescent="0.25">
      <c r="A22" s="25">
        <f t="shared" si="0"/>
        <v>-0.94999999999999907</v>
      </c>
      <c r="B22">
        <v>-5.9862136999999996E-3</v>
      </c>
      <c r="C22">
        <v>-1.0863304000000001E-2</v>
      </c>
      <c r="D22">
        <v>-3.8404464999999999E-2</v>
      </c>
      <c r="E22">
        <v>-4.4441223000000002E-2</v>
      </c>
      <c r="F22">
        <v>-3.5941123999999998E-2</v>
      </c>
    </row>
    <row r="23" spans="1:6" x14ac:dyDescent="0.25">
      <c r="A23" s="25">
        <f t="shared" si="0"/>
        <v>-0.89999999999999902</v>
      </c>
      <c r="B23">
        <v>-5.9485435000000003E-3</v>
      </c>
      <c r="C23">
        <v>-1.0187149E-2</v>
      </c>
      <c r="D23">
        <v>-3.5705566000000001E-2</v>
      </c>
      <c r="E23">
        <v>-4.1366100000000003E-2</v>
      </c>
      <c r="F23">
        <v>-3.4187317000000002E-2</v>
      </c>
    </row>
    <row r="24" spans="1:6" x14ac:dyDescent="0.25">
      <c r="A24" s="25">
        <f t="shared" si="0"/>
        <v>-0.84999999999999898</v>
      </c>
      <c r="B24">
        <v>-6.2503814999999999E-3</v>
      </c>
      <c r="C24">
        <v>-9.4842911000000002E-3</v>
      </c>
      <c r="D24">
        <v>-3.3058642999999999E-2</v>
      </c>
      <c r="E24">
        <v>-3.8358212000000003E-2</v>
      </c>
      <c r="F24">
        <v>-3.2590388999999997E-2</v>
      </c>
    </row>
    <row r="25" spans="1:6" x14ac:dyDescent="0.25">
      <c r="A25" s="25">
        <f t="shared" si="0"/>
        <v>-0.79999999999999893</v>
      </c>
      <c r="B25">
        <v>-6.4802169999999999E-3</v>
      </c>
      <c r="C25">
        <v>-8.7471007999999992E-3</v>
      </c>
      <c r="D25">
        <v>-3.0400276E-2</v>
      </c>
      <c r="E25">
        <v>-3.5453320000000003E-2</v>
      </c>
      <c r="F25">
        <v>-3.0662537E-2</v>
      </c>
    </row>
    <row r="26" spans="1:6" x14ac:dyDescent="0.25">
      <c r="A26" s="25">
        <f t="shared" si="0"/>
        <v>-0.74999999999999889</v>
      </c>
      <c r="B26">
        <v>-6.5517426000000004E-3</v>
      </c>
      <c r="C26">
        <v>-8.0451965000000007E-3</v>
      </c>
      <c r="D26">
        <v>-2.7924537999999999E-2</v>
      </c>
      <c r="E26">
        <v>-3.3041477E-2</v>
      </c>
      <c r="F26">
        <v>-2.8341293E-2</v>
      </c>
    </row>
    <row r="27" spans="1:6" x14ac:dyDescent="0.25">
      <c r="A27" s="25">
        <f t="shared" si="0"/>
        <v>-0.69999999999999885</v>
      </c>
      <c r="B27">
        <v>-6.4015388000000003E-3</v>
      </c>
      <c r="C27">
        <v>-7.3757171999999996E-3</v>
      </c>
      <c r="D27">
        <v>-2.5428295E-2</v>
      </c>
      <c r="E27">
        <v>-3.0255794999999999E-2</v>
      </c>
      <c r="F27">
        <v>-2.5720595999999998E-2</v>
      </c>
    </row>
    <row r="28" spans="1:6" x14ac:dyDescent="0.25">
      <c r="A28" s="25">
        <f t="shared" si="0"/>
        <v>-0.6499999999999988</v>
      </c>
      <c r="B28">
        <v>-5.8584212999999996E-3</v>
      </c>
      <c r="C28">
        <v>-6.6437720999999996E-3</v>
      </c>
      <c r="D28">
        <v>-2.3002624999999999E-2</v>
      </c>
      <c r="E28">
        <v>-2.7535915000000001E-2</v>
      </c>
      <c r="F28">
        <v>-2.3034096E-2</v>
      </c>
    </row>
    <row r="29" spans="1:6" x14ac:dyDescent="0.25">
      <c r="A29" s="25">
        <f t="shared" si="0"/>
        <v>-0.59999999999999876</v>
      </c>
      <c r="B29">
        <v>-5.3730011000000001E-3</v>
      </c>
      <c r="C29">
        <v>-5.9628487000000004E-3</v>
      </c>
      <c r="D29">
        <v>-2.0591735999999999E-2</v>
      </c>
      <c r="E29">
        <v>-2.4697780999999999E-2</v>
      </c>
      <c r="F29">
        <v>-2.0731448999999999E-2</v>
      </c>
    </row>
    <row r="30" spans="1:6" x14ac:dyDescent="0.25">
      <c r="A30" s="25">
        <f t="shared" si="0"/>
        <v>-0.54999999999999871</v>
      </c>
      <c r="B30">
        <v>-4.5871734999999997E-3</v>
      </c>
      <c r="C30">
        <v>-5.3238868999999998E-3</v>
      </c>
      <c r="D30">
        <v>-1.8453120999999999E-2</v>
      </c>
      <c r="E30">
        <v>-2.1882057E-2</v>
      </c>
      <c r="F30">
        <v>-1.8946171000000001E-2</v>
      </c>
    </row>
    <row r="31" spans="1:6" x14ac:dyDescent="0.25">
      <c r="A31" s="25">
        <f t="shared" si="0"/>
        <v>-0.49999999999999872</v>
      </c>
      <c r="B31">
        <v>-3.8442611999999999E-3</v>
      </c>
      <c r="C31">
        <v>-4.6854019000000004E-3</v>
      </c>
      <c r="D31">
        <v>-1.6115188999999999E-2</v>
      </c>
      <c r="E31">
        <v>-1.9165516E-2</v>
      </c>
      <c r="F31">
        <v>-1.7320632999999998E-2</v>
      </c>
    </row>
    <row r="32" spans="1:6" x14ac:dyDescent="0.25">
      <c r="A32" s="25">
        <f t="shared" si="0"/>
        <v>-0.44999999999999873</v>
      </c>
      <c r="B32">
        <v>-2.8777121999999998E-3</v>
      </c>
      <c r="C32">
        <v>-4.1856766000000004E-3</v>
      </c>
      <c r="D32">
        <v>-1.3960838E-2</v>
      </c>
      <c r="E32">
        <v>-1.6714573E-2</v>
      </c>
      <c r="F32">
        <v>-1.5639782000000001E-2</v>
      </c>
    </row>
    <row r="33" spans="1:6" x14ac:dyDescent="0.25">
      <c r="A33" s="25">
        <f t="shared" si="0"/>
        <v>-0.39999999999999875</v>
      </c>
      <c r="B33">
        <v>-2.0847321000000002E-3</v>
      </c>
      <c r="C33">
        <v>-3.6144256999999999E-3</v>
      </c>
      <c r="D33">
        <v>-1.192522E-2</v>
      </c>
      <c r="E33">
        <v>-1.4213562000000001E-2</v>
      </c>
      <c r="F33">
        <v>-1.3534068999999999E-2</v>
      </c>
    </row>
    <row r="34" spans="1:6" x14ac:dyDescent="0.25">
      <c r="A34" s="25">
        <f t="shared" si="0"/>
        <v>-0.34999999999999876</v>
      </c>
      <c r="B34">
        <v>-1.7313957E-3</v>
      </c>
      <c r="C34">
        <v>-2.9015540999999998E-3</v>
      </c>
      <c r="D34">
        <v>-1.0025500999999999E-2</v>
      </c>
      <c r="E34">
        <v>-1.1973858E-2</v>
      </c>
      <c r="F34">
        <v>-1.1263370999999999E-2</v>
      </c>
    </row>
    <row r="35" spans="1:6" x14ac:dyDescent="0.25">
      <c r="A35" s="25">
        <f t="shared" si="0"/>
        <v>-0.29999999999999877</v>
      </c>
      <c r="B35">
        <v>-1.1196136E-3</v>
      </c>
      <c r="C35">
        <v>-2.2001265999999999E-3</v>
      </c>
      <c r="D35">
        <v>-8.3327292999999993E-3</v>
      </c>
      <c r="E35">
        <v>-9.8271369999999997E-3</v>
      </c>
      <c r="F35">
        <v>-8.9974402999999994E-3</v>
      </c>
    </row>
    <row r="36" spans="1:6" x14ac:dyDescent="0.25">
      <c r="A36" s="25">
        <f t="shared" si="0"/>
        <v>-0.24999999999999878</v>
      </c>
      <c r="B36">
        <v>-4.7826767000000003E-4</v>
      </c>
      <c r="C36">
        <v>-1.6341209000000001E-3</v>
      </c>
      <c r="D36">
        <v>-6.7186355999999999E-3</v>
      </c>
      <c r="E36">
        <v>-7.7557564000000001E-3</v>
      </c>
      <c r="F36">
        <v>-7.0972442999999996E-3</v>
      </c>
    </row>
    <row r="37" spans="1:6" x14ac:dyDescent="0.25">
      <c r="A37" s="25">
        <f t="shared" si="0"/>
        <v>-0.19999999999999879</v>
      </c>
      <c r="B37">
        <v>-2.6226044E-5</v>
      </c>
      <c r="C37">
        <v>-1.2073517E-3</v>
      </c>
      <c r="D37">
        <v>-5.2680968999999998E-3</v>
      </c>
      <c r="E37">
        <v>-6.0343742000000004E-3</v>
      </c>
      <c r="F37">
        <v>-5.3749084000000004E-3</v>
      </c>
    </row>
    <row r="38" spans="1:6" x14ac:dyDescent="0.25">
      <c r="A38" s="25">
        <f t="shared" si="0"/>
        <v>-0.1499999999999988</v>
      </c>
      <c r="B38">
        <v>1.8453598000000001E-4</v>
      </c>
      <c r="C38">
        <v>-8.5067748999999998E-4</v>
      </c>
      <c r="D38">
        <v>-3.7999153000000002E-3</v>
      </c>
      <c r="E38">
        <v>-4.4159888999999999E-3</v>
      </c>
      <c r="F38">
        <v>-3.9925574999999996E-3</v>
      </c>
    </row>
    <row r="39" spans="1:6" x14ac:dyDescent="0.25">
      <c r="A39" s="25">
        <f t="shared" si="0"/>
        <v>-9.9999999999998798E-2</v>
      </c>
      <c r="B39">
        <v>-1.3780594E-4</v>
      </c>
      <c r="C39">
        <v>-5.7268143000000003E-4</v>
      </c>
      <c r="D39">
        <v>-2.4108887000000002E-3</v>
      </c>
      <c r="E39">
        <v>-2.7623177E-3</v>
      </c>
      <c r="F39">
        <v>-2.84338E-3</v>
      </c>
    </row>
    <row r="40" spans="1:6" x14ac:dyDescent="0.25">
      <c r="A40" s="25">
        <f t="shared" si="0"/>
        <v>-4.9999999999998795E-2</v>
      </c>
      <c r="B40">
        <v>-9.8705291999999996E-5</v>
      </c>
      <c r="C40">
        <v>-2.8371811000000002E-4</v>
      </c>
      <c r="D40">
        <v>-1.1935234000000001E-3</v>
      </c>
      <c r="E40">
        <v>-1.2516974999999999E-3</v>
      </c>
      <c r="F40">
        <v>-1.4853476999999999E-3</v>
      </c>
    </row>
    <row r="41" spans="1:6" x14ac:dyDescent="0.25">
      <c r="A41" s="25">
        <f t="shared" si="0"/>
        <v>1.2073675392798577E-15</v>
      </c>
      <c r="B41">
        <v>0</v>
      </c>
      <c r="C41">
        <v>0</v>
      </c>
      <c r="D41">
        <v>0</v>
      </c>
      <c r="E41">
        <v>0</v>
      </c>
      <c r="F41">
        <v>0</v>
      </c>
    </row>
    <row r="42" spans="1:6" x14ac:dyDescent="0.25">
      <c r="A42" s="25">
        <f t="shared" si="0"/>
        <v>5.000000000000121E-2</v>
      </c>
      <c r="B42">
        <v>4.2581557999999997E-4</v>
      </c>
      <c r="C42">
        <v>2.9563904E-4</v>
      </c>
      <c r="D42">
        <v>1.1906624E-3</v>
      </c>
      <c r="E42">
        <v>8.1253051999999998E-4</v>
      </c>
      <c r="F42">
        <v>8.9263915999999999E-4</v>
      </c>
    </row>
    <row r="43" spans="1:6" x14ac:dyDescent="0.25">
      <c r="A43" s="25">
        <f t="shared" si="0"/>
        <v>0.10000000000000121</v>
      </c>
      <c r="B43">
        <v>9.1218948000000002E-4</v>
      </c>
      <c r="C43">
        <v>5.9413909999999996E-4</v>
      </c>
      <c r="D43">
        <v>2.4271011000000001E-3</v>
      </c>
      <c r="E43">
        <v>1.127243E-3</v>
      </c>
      <c r="F43">
        <v>1.6322136E-3</v>
      </c>
    </row>
    <row r="44" spans="1:6" x14ac:dyDescent="0.25">
      <c r="A44" s="25">
        <f t="shared" si="0"/>
        <v>0.15000000000000122</v>
      </c>
      <c r="B44">
        <v>7.5292586999999998E-4</v>
      </c>
      <c r="C44">
        <v>8.7690353E-4</v>
      </c>
      <c r="D44">
        <v>3.4184456000000002E-3</v>
      </c>
      <c r="E44">
        <v>1.2974739E-3</v>
      </c>
      <c r="F44">
        <v>2.0027160999999999E-3</v>
      </c>
    </row>
    <row r="45" spans="1:6" x14ac:dyDescent="0.25">
      <c r="A45" s="25">
        <f t="shared" si="0"/>
        <v>0.20000000000000123</v>
      </c>
      <c r="B45">
        <v>4.5061111000000001E-4</v>
      </c>
      <c r="C45">
        <v>1.0900497000000001E-3</v>
      </c>
      <c r="D45">
        <v>4.1399002000000002E-3</v>
      </c>
      <c r="E45">
        <v>9.7370148000000003E-4</v>
      </c>
      <c r="F45">
        <v>2.4576187000000002E-3</v>
      </c>
    </row>
    <row r="46" spans="1:6" x14ac:dyDescent="0.25">
      <c r="A46" s="25">
        <f t="shared" si="0"/>
        <v>0.25000000000000122</v>
      </c>
      <c r="B46">
        <v>-4.9161910999999999E-4</v>
      </c>
      <c r="C46">
        <v>1.2979507E-3</v>
      </c>
      <c r="D46">
        <v>4.5604705999999998E-3</v>
      </c>
      <c r="E46">
        <v>5.9461593999999998E-4</v>
      </c>
      <c r="F46">
        <v>2.7999878000000001E-3</v>
      </c>
    </row>
    <row r="47" spans="1:6" x14ac:dyDescent="0.25">
      <c r="A47" s="25">
        <f t="shared" si="0"/>
        <v>0.30000000000000121</v>
      </c>
      <c r="B47">
        <v>-1.683712E-3</v>
      </c>
      <c r="C47">
        <v>1.449585E-3</v>
      </c>
      <c r="D47">
        <v>4.8875808999999997E-3</v>
      </c>
      <c r="E47">
        <v>7.8248977999999996E-4</v>
      </c>
      <c r="F47">
        <v>3.1161308000000002E-3</v>
      </c>
    </row>
    <row r="48" spans="1:6" x14ac:dyDescent="0.25">
      <c r="A48" s="25">
        <f t="shared" si="0"/>
        <v>0.3500000000000012</v>
      </c>
      <c r="B48">
        <v>-3.2420157999999998E-3</v>
      </c>
      <c r="C48">
        <v>1.4166832E-3</v>
      </c>
      <c r="D48">
        <v>4.7059058999999997E-3</v>
      </c>
      <c r="E48">
        <v>5.2356720000000002E-4</v>
      </c>
      <c r="F48">
        <v>3.3116341E-3</v>
      </c>
    </row>
    <row r="49" spans="1:6" x14ac:dyDescent="0.25">
      <c r="A49" s="25">
        <f t="shared" si="0"/>
        <v>0.40000000000000119</v>
      </c>
      <c r="B49">
        <v>-4.4431686000000001E-3</v>
      </c>
      <c r="C49">
        <v>1.3256073E-3</v>
      </c>
      <c r="D49">
        <v>4.1475295999999998E-3</v>
      </c>
      <c r="E49">
        <v>8.3446502999999996E-5</v>
      </c>
      <c r="F49">
        <v>3.5247803E-3</v>
      </c>
    </row>
    <row r="50" spans="1:6" x14ac:dyDescent="0.25">
      <c r="A50" s="25">
        <f t="shared" si="0"/>
        <v>0.45000000000000118</v>
      </c>
      <c r="B50">
        <v>-5.7539940000000001E-3</v>
      </c>
      <c r="C50">
        <v>1.2445449999999999E-3</v>
      </c>
      <c r="D50">
        <v>3.8018227000000001E-3</v>
      </c>
      <c r="E50">
        <v>1.5640259000000001E-4</v>
      </c>
      <c r="F50">
        <v>3.7193297999999998E-3</v>
      </c>
    </row>
    <row r="51" spans="1:6" x14ac:dyDescent="0.25">
      <c r="A51" s="25">
        <f t="shared" si="0"/>
        <v>0.50000000000000122</v>
      </c>
      <c r="B51">
        <v>-7.3270797999999996E-3</v>
      </c>
      <c r="C51">
        <v>1.1091231999999999E-3</v>
      </c>
      <c r="D51">
        <v>3.7322044E-3</v>
      </c>
      <c r="E51">
        <v>6.5898895E-4</v>
      </c>
      <c r="F51">
        <v>3.6153792999999998E-3</v>
      </c>
    </row>
    <row r="52" spans="1:6" x14ac:dyDescent="0.25">
      <c r="A52" s="25">
        <f t="shared" si="0"/>
        <v>0.55000000000000127</v>
      </c>
      <c r="B52">
        <v>-8.8109969999999992E-3</v>
      </c>
      <c r="C52">
        <v>9.8371506E-4</v>
      </c>
      <c r="D52">
        <v>3.8132667999999999E-3</v>
      </c>
      <c r="E52">
        <v>1.4195442000000001E-3</v>
      </c>
      <c r="F52">
        <v>3.5824775999999999E-3</v>
      </c>
    </row>
    <row r="53" spans="1:6" x14ac:dyDescent="0.25">
      <c r="A53" s="25">
        <f t="shared" si="0"/>
        <v>0.60000000000000131</v>
      </c>
      <c r="B53">
        <v>-1.0098457E-2</v>
      </c>
      <c r="C53">
        <v>8.0108643000000002E-4</v>
      </c>
      <c r="D53">
        <v>3.8318634000000002E-3</v>
      </c>
      <c r="E53">
        <v>2.2292137000000001E-3</v>
      </c>
      <c r="F53">
        <v>3.2858849000000001E-3</v>
      </c>
    </row>
    <row r="54" spans="1:6" x14ac:dyDescent="0.25">
      <c r="A54" s="25">
        <f t="shared" si="0"/>
        <v>0.65000000000000135</v>
      </c>
      <c r="B54">
        <v>-1.1469841E-2</v>
      </c>
      <c r="C54">
        <v>6.3467025999999998E-4</v>
      </c>
      <c r="D54">
        <v>4.0063857999999997E-3</v>
      </c>
      <c r="E54">
        <v>3.1323433000000002E-3</v>
      </c>
      <c r="F54">
        <v>2.1476745999999998E-3</v>
      </c>
    </row>
    <row r="55" spans="1:6" x14ac:dyDescent="0.25">
      <c r="A55" s="25">
        <f t="shared" si="0"/>
        <v>0.7000000000000014</v>
      </c>
      <c r="B55">
        <v>-1.2659073E-2</v>
      </c>
      <c r="C55">
        <v>4.4727325000000002E-4</v>
      </c>
      <c r="D55">
        <v>4.1069983999999999E-3</v>
      </c>
      <c r="E55">
        <v>4.2810440000000003E-3</v>
      </c>
      <c r="F55">
        <v>7.9345703E-4</v>
      </c>
    </row>
    <row r="56" spans="1:6" x14ac:dyDescent="0.25">
      <c r="A56" s="25">
        <f t="shared" si="0"/>
        <v>0.75000000000000144</v>
      </c>
      <c r="B56">
        <v>-1.3998985E-2</v>
      </c>
      <c r="C56">
        <v>1.7881392999999999E-4</v>
      </c>
      <c r="D56">
        <v>4.2881966000000004E-3</v>
      </c>
      <c r="E56">
        <v>4.9018860000000003E-3</v>
      </c>
      <c r="F56">
        <v>-9.0122223000000006E-5</v>
      </c>
    </row>
    <row r="57" spans="1:6" x14ac:dyDescent="0.25">
      <c r="A57" s="25">
        <f t="shared" si="0"/>
        <v>0.80000000000000149</v>
      </c>
      <c r="B57">
        <v>-1.4835835E-2</v>
      </c>
      <c r="C57">
        <v>-7.0095061999999995E-5</v>
      </c>
      <c r="D57">
        <v>4.5919417999999998E-3</v>
      </c>
      <c r="E57">
        <v>5.6028366000000001E-3</v>
      </c>
      <c r="F57">
        <v>-7.1191788000000002E-4</v>
      </c>
    </row>
    <row r="58" spans="1:6" x14ac:dyDescent="0.25">
      <c r="A58" s="25">
        <f t="shared" si="0"/>
        <v>0.85000000000000153</v>
      </c>
      <c r="B58">
        <v>-1.6061306000000001E-2</v>
      </c>
      <c r="C58">
        <v>-3.1185149999999999E-4</v>
      </c>
      <c r="D58">
        <v>4.7359467000000002E-3</v>
      </c>
      <c r="E58">
        <v>5.8369637000000004E-3</v>
      </c>
      <c r="F58">
        <v>-1.6307831E-3</v>
      </c>
    </row>
    <row r="59" spans="1:6" x14ac:dyDescent="0.25">
      <c r="A59" s="25">
        <f t="shared" si="0"/>
        <v>0.90000000000000158</v>
      </c>
      <c r="B59">
        <v>-1.7745971999999999E-2</v>
      </c>
      <c r="C59">
        <v>-6.6518784000000003E-4</v>
      </c>
      <c r="D59">
        <v>5.0382613999999997E-3</v>
      </c>
      <c r="E59">
        <v>6.0396193999999997E-3</v>
      </c>
      <c r="F59">
        <v>-1.6813278000000001E-3</v>
      </c>
    </row>
    <row r="60" spans="1:6" x14ac:dyDescent="0.25">
      <c r="A60" s="25">
        <f t="shared" si="0"/>
        <v>0.95000000000000162</v>
      </c>
      <c r="B60">
        <v>-1.9569874000000001E-2</v>
      </c>
      <c r="C60">
        <v>-1.0523796E-3</v>
      </c>
      <c r="D60">
        <v>5.4178237999999998E-3</v>
      </c>
      <c r="E60">
        <v>6.3419341999999997E-3</v>
      </c>
      <c r="F60">
        <v>-1.1553764E-3</v>
      </c>
    </row>
    <row r="61" spans="1:6" x14ac:dyDescent="0.25">
      <c r="A61" s="25">
        <f t="shared" si="0"/>
        <v>1.0000000000000016</v>
      </c>
      <c r="B61">
        <v>-2.2449493000000001E-2</v>
      </c>
      <c r="C61">
        <v>-1.5330315E-3</v>
      </c>
      <c r="D61">
        <v>5.4254532000000003E-3</v>
      </c>
      <c r="E61">
        <v>6.8354606999999996E-3</v>
      </c>
      <c r="F61">
        <v>-5.4740905999999998E-4</v>
      </c>
    </row>
    <row r="62" spans="1:6" x14ac:dyDescent="0.25">
      <c r="A62" s="25">
        <f t="shared" si="0"/>
        <v>1.0500000000000016</v>
      </c>
      <c r="B62">
        <v>-2.4649142999999998E-2</v>
      </c>
      <c r="C62">
        <v>-1.6307831E-3</v>
      </c>
      <c r="D62">
        <v>5.8412552000000001E-3</v>
      </c>
      <c r="E62">
        <v>7.6937675000000004E-3</v>
      </c>
      <c r="F62">
        <v>2.9802322E-4</v>
      </c>
    </row>
    <row r="63" spans="1:6" x14ac:dyDescent="0.25">
      <c r="A63" s="25">
        <f t="shared" si="0"/>
        <v>1.1000000000000016</v>
      </c>
      <c r="B63">
        <v>-2.6516438E-2</v>
      </c>
      <c r="C63">
        <v>-1.7952918999999999E-3</v>
      </c>
      <c r="D63">
        <v>6.0057640000000002E-3</v>
      </c>
      <c r="E63">
        <v>8.4671973999999994E-3</v>
      </c>
      <c r="F63">
        <v>7.8535080000000004E-4</v>
      </c>
    </row>
    <row r="64" spans="1:6" x14ac:dyDescent="0.25">
      <c r="A64" s="25">
        <f t="shared" si="0"/>
        <v>1.1500000000000017</v>
      </c>
      <c r="B64">
        <v>-2.8055191E-2</v>
      </c>
      <c r="C64">
        <v>-1.9888877999999998E-3</v>
      </c>
      <c r="D64">
        <v>6.2274933000000003E-3</v>
      </c>
      <c r="E64">
        <v>9.0951920000000002E-3</v>
      </c>
      <c r="F64">
        <v>6.8044662000000004E-4</v>
      </c>
    </row>
    <row r="65" spans="1:6" x14ac:dyDescent="0.25">
      <c r="A65" s="25">
        <f t="shared" si="0"/>
        <v>1.2000000000000017</v>
      </c>
      <c r="B65">
        <v>-2.9102324999999998E-2</v>
      </c>
      <c r="C65">
        <v>-2.1791457999999998E-3</v>
      </c>
      <c r="D65">
        <v>6.4177512999999999E-3</v>
      </c>
      <c r="E65">
        <v>9.5877646999999993E-3</v>
      </c>
      <c r="F65">
        <v>3.0374527000000002E-4</v>
      </c>
    </row>
    <row r="66" spans="1:6" x14ac:dyDescent="0.25">
      <c r="A66" s="25">
        <f t="shared" si="0"/>
        <v>1.2500000000000018</v>
      </c>
      <c r="B66">
        <v>-2.9541969000000001E-2</v>
      </c>
      <c r="C66">
        <v>-2.2625923E-3</v>
      </c>
      <c r="D66">
        <v>6.4573288000000003E-3</v>
      </c>
      <c r="E66">
        <v>9.8338126999999997E-3</v>
      </c>
      <c r="F66">
        <v>3.7670134999999999E-5</v>
      </c>
    </row>
    <row r="67" spans="1:6" x14ac:dyDescent="0.25">
      <c r="A67" s="25">
        <f t="shared" si="0"/>
        <v>1.3000000000000018</v>
      </c>
      <c r="B67">
        <v>-3.0180931000000001E-2</v>
      </c>
      <c r="C67">
        <v>-2.3365020999999999E-3</v>
      </c>
      <c r="D67">
        <v>6.4415931999999999E-3</v>
      </c>
      <c r="E67">
        <v>9.9706650000000001E-3</v>
      </c>
      <c r="F67">
        <v>1.7118453999999999E-4</v>
      </c>
    </row>
    <row r="68" spans="1:6" x14ac:dyDescent="0.25">
      <c r="A68" s="25">
        <f t="shared" ref="A68:A80" si="1">A67+0.05</f>
        <v>1.3500000000000019</v>
      </c>
      <c r="B68">
        <v>-3.1240463E-2</v>
      </c>
      <c r="C68">
        <v>-2.5601386999999998E-3</v>
      </c>
      <c r="D68">
        <v>6.1879157999999998E-3</v>
      </c>
      <c r="E68">
        <v>9.6011162000000008E-3</v>
      </c>
      <c r="F68">
        <v>8.4257126000000001E-4</v>
      </c>
    </row>
    <row r="69" spans="1:6" x14ac:dyDescent="0.25">
      <c r="A69" s="25">
        <f t="shared" si="1"/>
        <v>1.4000000000000019</v>
      </c>
      <c r="B69">
        <v>-3.1911373E-2</v>
      </c>
      <c r="C69">
        <v>-2.6569366000000001E-3</v>
      </c>
      <c r="D69">
        <v>5.8488845999999997E-3</v>
      </c>
      <c r="E69">
        <v>9.3636512999999994E-3</v>
      </c>
      <c r="F69">
        <v>1.7910004E-3</v>
      </c>
    </row>
    <row r="70" spans="1:6" x14ac:dyDescent="0.25">
      <c r="A70" s="25">
        <f t="shared" si="1"/>
        <v>1.450000000000002</v>
      </c>
      <c r="B70">
        <v>-3.2074928000000003E-2</v>
      </c>
      <c r="C70">
        <v>-2.5873184E-3</v>
      </c>
      <c r="D70">
        <v>5.4326056999999999E-3</v>
      </c>
      <c r="E70">
        <v>9.3140601999999999E-3</v>
      </c>
      <c r="F70">
        <v>2.4180412000000002E-3</v>
      </c>
    </row>
    <row r="71" spans="1:6" x14ac:dyDescent="0.25">
      <c r="A71" s="25">
        <f t="shared" si="1"/>
        <v>1.500000000000002</v>
      </c>
      <c r="B71">
        <v>-3.2733917000000001E-2</v>
      </c>
      <c r="C71">
        <v>-2.6082992999999998E-3</v>
      </c>
      <c r="D71">
        <v>4.7869682E-3</v>
      </c>
      <c r="E71">
        <v>9.8152160999999995E-3</v>
      </c>
      <c r="F71">
        <v>2.366066E-3</v>
      </c>
    </row>
    <row r="72" spans="1:6" x14ac:dyDescent="0.25">
      <c r="A72" s="25">
        <f t="shared" si="1"/>
        <v>1.550000000000002</v>
      </c>
      <c r="B72">
        <v>-3.3531666000000002E-2</v>
      </c>
      <c r="C72">
        <v>-2.6044846E-3</v>
      </c>
      <c r="D72">
        <v>3.9258002999999998E-3</v>
      </c>
      <c r="E72">
        <v>1.0530472000000001E-2</v>
      </c>
      <c r="F72">
        <v>1.4748573000000001E-3</v>
      </c>
    </row>
    <row r="73" spans="1:6" x14ac:dyDescent="0.25">
      <c r="A73" s="25">
        <f t="shared" si="1"/>
        <v>1.6000000000000021</v>
      </c>
      <c r="B73">
        <v>-3.4803867000000002E-2</v>
      </c>
      <c r="C73">
        <v>-2.7160645E-3</v>
      </c>
      <c r="D73">
        <v>3.0050277999999998E-3</v>
      </c>
      <c r="E73">
        <v>1.1119366E-2</v>
      </c>
      <c r="F73">
        <v>-1.8930435000000001E-4</v>
      </c>
    </row>
    <row r="74" spans="1:6" x14ac:dyDescent="0.25">
      <c r="A74" s="25">
        <f t="shared" si="1"/>
        <v>1.6500000000000021</v>
      </c>
      <c r="B74">
        <v>-3.6503315000000001E-2</v>
      </c>
      <c r="C74">
        <v>-3.2434463999999998E-3</v>
      </c>
      <c r="D74">
        <v>1.9607544E-3</v>
      </c>
      <c r="E74">
        <v>1.2741565999999999E-2</v>
      </c>
      <c r="F74">
        <v>-1.1529922000000001E-3</v>
      </c>
    </row>
    <row r="75" spans="1:6" x14ac:dyDescent="0.25">
      <c r="A75" s="25">
        <f t="shared" si="1"/>
        <v>1.7000000000000022</v>
      </c>
      <c r="B75">
        <v>-3.8867473999999999E-2</v>
      </c>
      <c r="C75">
        <v>-3.8337708000000001E-3</v>
      </c>
      <c r="D75">
        <v>1.0519028E-3</v>
      </c>
      <c r="E75">
        <v>1.4661789E-2</v>
      </c>
      <c r="F75">
        <v>-1.7518996999999999E-3</v>
      </c>
    </row>
    <row r="76" spans="1:6" x14ac:dyDescent="0.25">
      <c r="A76" s="25">
        <f t="shared" si="1"/>
        <v>1.7500000000000022</v>
      </c>
      <c r="B76">
        <v>-4.0837287999999999E-2</v>
      </c>
      <c r="C76">
        <v>-4.3482779999999997E-3</v>
      </c>
      <c r="D76">
        <v>2.6559830000000002E-4</v>
      </c>
      <c r="E76">
        <v>1.5836238999999998E-2</v>
      </c>
      <c r="F76">
        <v>-2.0723343E-3</v>
      </c>
    </row>
    <row r="77" spans="1:6" x14ac:dyDescent="0.25">
      <c r="A77" s="25">
        <f t="shared" si="1"/>
        <v>1.8000000000000023</v>
      </c>
      <c r="B77">
        <v>-4.1502953000000002E-2</v>
      </c>
      <c r="C77">
        <v>-4.8270225999999996E-3</v>
      </c>
      <c r="D77">
        <v>-4.4345855999999998E-5</v>
      </c>
      <c r="E77">
        <v>1.7757893E-2</v>
      </c>
      <c r="F77">
        <v>-2.1696090999999999E-3</v>
      </c>
    </row>
    <row r="78" spans="1:6" x14ac:dyDescent="0.25">
      <c r="A78" s="25">
        <f t="shared" si="1"/>
        <v>1.8500000000000023</v>
      </c>
      <c r="B78">
        <v>-4.1986941999999999E-2</v>
      </c>
      <c r="C78">
        <v>-5.1202773999999996E-3</v>
      </c>
      <c r="D78">
        <v>7.7533721999999995E-4</v>
      </c>
      <c r="E78">
        <v>2.0038605000000001E-2</v>
      </c>
      <c r="F78">
        <v>-2.6741028000000001E-3</v>
      </c>
    </row>
    <row r="79" spans="1:6" x14ac:dyDescent="0.25">
      <c r="A79" s="25">
        <f t="shared" si="1"/>
        <v>1.9000000000000024</v>
      </c>
      <c r="B79">
        <v>-4.0551186000000003E-2</v>
      </c>
      <c r="C79">
        <v>-5.3677559E-3</v>
      </c>
      <c r="D79">
        <v>1.7943382E-3</v>
      </c>
      <c r="E79">
        <v>2.1815299999999999E-2</v>
      </c>
      <c r="F79">
        <v>-3.6940574999999999E-3</v>
      </c>
    </row>
    <row r="80" spans="1:6" x14ac:dyDescent="0.25">
      <c r="A80" s="25">
        <f t="shared" si="1"/>
        <v>1.9500000000000024</v>
      </c>
      <c r="B80">
        <v>-3.7797928000000001E-2</v>
      </c>
      <c r="C80">
        <v>-5.7373047000000002E-3</v>
      </c>
      <c r="D80">
        <v>2.5844574000000002E-3</v>
      </c>
      <c r="E80">
        <v>2.3262501000000001E-2</v>
      </c>
      <c r="F80">
        <v>-3.7336348999999999E-3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workbookViewId="0">
      <selection activeCell="A21" sqref="A21:G21"/>
    </sheetView>
  </sheetViews>
  <sheetFormatPr defaultColWidth="8.7109375" defaultRowHeight="15" x14ac:dyDescent="0.25"/>
  <cols>
    <col min="1" max="1" width="19.85546875" customWidth="1"/>
    <col min="2" max="7" width="15.28515625" customWidth="1"/>
  </cols>
  <sheetData>
    <row r="1" spans="1:7" x14ac:dyDescent="0.25">
      <c r="A1" s="38" t="s">
        <v>1210</v>
      </c>
    </row>
    <row r="2" spans="1:7" x14ac:dyDescent="0.25">
      <c r="A2" s="39"/>
      <c r="B2" s="39"/>
      <c r="C2" s="39"/>
      <c r="D2" s="116" t="s">
        <v>443</v>
      </c>
      <c r="E2" s="116"/>
      <c r="F2" s="116"/>
      <c r="G2" s="116"/>
    </row>
    <row r="3" spans="1:7" x14ac:dyDescent="0.25">
      <c r="B3" s="117" t="s">
        <v>444</v>
      </c>
      <c r="C3" s="117"/>
      <c r="D3" s="117" t="s">
        <v>977</v>
      </c>
      <c r="E3" s="117"/>
      <c r="F3" s="117" t="s">
        <v>978</v>
      </c>
      <c r="G3" s="117"/>
    </row>
    <row r="4" spans="1:7" ht="45" x14ac:dyDescent="0.25">
      <c r="A4" s="40"/>
      <c r="B4" s="42" t="s">
        <v>445</v>
      </c>
      <c r="C4" s="42" t="s">
        <v>446</v>
      </c>
      <c r="D4" s="42" t="s">
        <v>445</v>
      </c>
      <c r="E4" s="42" t="s">
        <v>446</v>
      </c>
      <c r="F4" s="42" t="s">
        <v>445</v>
      </c>
      <c r="G4" s="42" t="s">
        <v>446</v>
      </c>
    </row>
    <row r="5" spans="1:7" x14ac:dyDescent="0.25">
      <c r="A5" s="119" t="s">
        <v>1156</v>
      </c>
      <c r="B5" s="119"/>
      <c r="C5" s="119"/>
      <c r="D5" s="119"/>
      <c r="E5" s="119"/>
      <c r="F5" s="119"/>
      <c r="G5" s="119"/>
    </row>
    <row r="6" spans="1:7" x14ac:dyDescent="0.25">
      <c r="A6" t="s">
        <v>6</v>
      </c>
      <c r="B6" s="69" t="s">
        <v>771</v>
      </c>
      <c r="C6" s="69" t="s">
        <v>772</v>
      </c>
      <c r="D6" s="69" t="s">
        <v>778</v>
      </c>
      <c r="E6" s="69" t="s">
        <v>779</v>
      </c>
      <c r="F6" s="69" t="s">
        <v>979</v>
      </c>
      <c r="G6" s="69" t="s">
        <v>980</v>
      </c>
    </row>
    <row r="7" spans="1:7" x14ac:dyDescent="0.25">
      <c r="B7" s="69" t="s">
        <v>563</v>
      </c>
      <c r="C7" s="69" t="s">
        <v>601</v>
      </c>
      <c r="D7" s="69" t="s">
        <v>602</v>
      </c>
      <c r="E7" s="69" t="s">
        <v>780</v>
      </c>
      <c r="F7" s="69" t="s">
        <v>981</v>
      </c>
      <c r="G7" s="69" t="s">
        <v>982</v>
      </c>
    </row>
    <row r="8" spans="1:7" x14ac:dyDescent="0.25">
      <c r="A8" t="s">
        <v>37</v>
      </c>
      <c r="B8" s="69" t="s">
        <v>773</v>
      </c>
      <c r="C8" s="69" t="s">
        <v>774</v>
      </c>
      <c r="D8" s="69" t="s">
        <v>781</v>
      </c>
      <c r="E8" s="69" t="s">
        <v>782</v>
      </c>
      <c r="F8" s="69" t="s">
        <v>983</v>
      </c>
      <c r="G8" s="69" t="s">
        <v>984</v>
      </c>
    </row>
    <row r="9" spans="1:7" x14ac:dyDescent="0.25">
      <c r="B9" s="69" t="s">
        <v>775</v>
      </c>
      <c r="C9" s="69" t="s">
        <v>776</v>
      </c>
      <c r="D9" s="69" t="s">
        <v>128</v>
      </c>
      <c r="E9" s="69" t="s">
        <v>783</v>
      </c>
      <c r="F9" s="69" t="s">
        <v>985</v>
      </c>
      <c r="G9" s="69" t="s">
        <v>606</v>
      </c>
    </row>
    <row r="10" spans="1:7" x14ac:dyDescent="0.25">
      <c r="A10" s="39" t="s">
        <v>24</v>
      </c>
      <c r="B10" s="68" t="s">
        <v>659</v>
      </c>
      <c r="C10" s="68" t="s">
        <v>659</v>
      </c>
      <c r="D10" s="68" t="s">
        <v>784</v>
      </c>
      <c r="E10" s="68" t="s">
        <v>784</v>
      </c>
      <c r="F10" s="68">
        <v>3009</v>
      </c>
      <c r="G10" s="68">
        <v>3009</v>
      </c>
    </row>
    <row r="11" spans="1:7" x14ac:dyDescent="0.25">
      <c r="A11" t="s">
        <v>447</v>
      </c>
      <c r="B11" s="69" t="s">
        <v>608</v>
      </c>
      <c r="C11" s="69" t="s">
        <v>777</v>
      </c>
      <c r="D11" s="69" t="s">
        <v>598</v>
      </c>
      <c r="E11" s="69" t="s">
        <v>785</v>
      </c>
      <c r="F11" s="69" t="s">
        <v>613</v>
      </c>
      <c r="G11" s="69" t="s">
        <v>821</v>
      </c>
    </row>
    <row r="12" spans="1:7" x14ac:dyDescent="0.25">
      <c r="A12" s="40" t="s">
        <v>441</v>
      </c>
      <c r="B12" s="41" t="s">
        <v>449</v>
      </c>
      <c r="C12" s="41" t="s">
        <v>450</v>
      </c>
      <c r="D12" s="41" t="s">
        <v>452</v>
      </c>
      <c r="E12" s="41" t="s">
        <v>451</v>
      </c>
      <c r="F12" s="47" t="s">
        <v>451</v>
      </c>
      <c r="G12" s="47" t="s">
        <v>453</v>
      </c>
    </row>
    <row r="13" spans="1:7" ht="15" customHeight="1" x14ac:dyDescent="0.25">
      <c r="A13" s="119" t="s">
        <v>1395</v>
      </c>
      <c r="B13" s="119"/>
      <c r="C13" s="119"/>
      <c r="D13" s="119"/>
      <c r="E13" s="119"/>
      <c r="F13" s="119"/>
      <c r="G13" s="119"/>
    </row>
    <row r="14" spans="1:7" x14ac:dyDescent="0.25">
      <c r="A14" t="s">
        <v>6</v>
      </c>
      <c r="B14" s="69" t="s">
        <v>1157</v>
      </c>
      <c r="C14" s="69" t="s">
        <v>1158</v>
      </c>
      <c r="D14" s="69" t="s">
        <v>1159</v>
      </c>
      <c r="E14" s="69" t="s">
        <v>1160</v>
      </c>
      <c r="F14" s="69" t="s">
        <v>1161</v>
      </c>
      <c r="G14" s="69" t="s">
        <v>1162</v>
      </c>
    </row>
    <row r="15" spans="1:7" x14ac:dyDescent="0.25">
      <c r="B15" s="69" t="s">
        <v>473</v>
      </c>
      <c r="C15" s="69" t="s">
        <v>1163</v>
      </c>
      <c r="D15" s="69" t="s">
        <v>1164</v>
      </c>
      <c r="E15" s="69" t="s">
        <v>994</v>
      </c>
      <c r="F15" s="69" t="s">
        <v>1165</v>
      </c>
      <c r="G15" s="69" t="s">
        <v>1166</v>
      </c>
    </row>
    <row r="16" spans="1:7" x14ac:dyDescent="0.25">
      <c r="A16" t="s">
        <v>37</v>
      </c>
      <c r="B16" s="69" t="s">
        <v>1167</v>
      </c>
      <c r="C16" s="69" t="s">
        <v>1168</v>
      </c>
      <c r="D16" s="69" t="s">
        <v>1169</v>
      </c>
      <c r="E16" s="69" t="s">
        <v>1170</v>
      </c>
      <c r="F16" s="69" t="s">
        <v>1171</v>
      </c>
      <c r="G16" s="69" t="s">
        <v>1172</v>
      </c>
    </row>
    <row r="17" spans="1:7" x14ac:dyDescent="0.25">
      <c r="B17" s="69" t="s">
        <v>1173</v>
      </c>
      <c r="C17" s="69" t="s">
        <v>1174</v>
      </c>
      <c r="D17" s="69" t="s">
        <v>1175</v>
      </c>
      <c r="E17" s="69" t="s">
        <v>1176</v>
      </c>
      <c r="F17" s="69" t="s">
        <v>1088</v>
      </c>
      <c r="G17" s="69" t="s">
        <v>1177</v>
      </c>
    </row>
    <row r="18" spans="1:7" x14ac:dyDescent="0.25">
      <c r="A18" s="39" t="s">
        <v>24</v>
      </c>
      <c r="B18" s="68" t="s">
        <v>887</v>
      </c>
      <c r="C18" s="68" t="s">
        <v>887</v>
      </c>
      <c r="D18" s="68" t="s">
        <v>1178</v>
      </c>
      <c r="E18" s="68" t="s">
        <v>1178</v>
      </c>
      <c r="F18" s="68" t="s">
        <v>1179</v>
      </c>
      <c r="G18" s="68" t="s">
        <v>1179</v>
      </c>
    </row>
    <row r="19" spans="1:7" x14ac:dyDescent="0.25">
      <c r="A19" t="s">
        <v>447</v>
      </c>
      <c r="B19" s="69" t="s">
        <v>1180</v>
      </c>
      <c r="C19" s="69" t="s">
        <v>777</v>
      </c>
      <c r="D19" s="69" t="s">
        <v>1181</v>
      </c>
      <c r="E19" s="69" t="s">
        <v>1182</v>
      </c>
      <c r="F19" s="69" t="s">
        <v>1183</v>
      </c>
      <c r="G19" s="69" t="s">
        <v>1184</v>
      </c>
    </row>
    <row r="20" spans="1:7" x14ac:dyDescent="0.25">
      <c r="A20" s="40" t="s">
        <v>441</v>
      </c>
      <c r="B20" s="71" t="s">
        <v>557</v>
      </c>
      <c r="C20" s="71" t="s">
        <v>1185</v>
      </c>
      <c r="D20" s="71" t="s">
        <v>557</v>
      </c>
      <c r="E20" s="71" t="s">
        <v>1185</v>
      </c>
      <c r="F20" s="71" t="s">
        <v>1185</v>
      </c>
      <c r="G20" s="71" t="s">
        <v>451</v>
      </c>
    </row>
    <row r="21" spans="1:7" ht="189.75" customHeight="1" x14ac:dyDescent="0.25">
      <c r="A21" s="118" t="s">
        <v>1398</v>
      </c>
      <c r="B21" s="118"/>
      <c r="C21" s="118"/>
      <c r="D21" s="118"/>
      <c r="E21" s="118"/>
      <c r="F21" s="118"/>
      <c r="G21" s="118"/>
    </row>
    <row r="22" spans="1:7" ht="18" customHeight="1" x14ac:dyDescent="0.25"/>
  </sheetData>
  <mergeCells count="7">
    <mergeCell ref="D2:G2"/>
    <mergeCell ref="B3:C3"/>
    <mergeCell ref="D3:E3"/>
    <mergeCell ref="F3:G3"/>
    <mergeCell ref="A21:G21"/>
    <mergeCell ref="A13:G13"/>
    <mergeCell ref="A5:G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
  <sheetViews>
    <sheetView workbookViewId="0">
      <selection activeCell="A27" sqref="A27:F27"/>
    </sheetView>
  </sheetViews>
  <sheetFormatPr defaultColWidth="8.85546875" defaultRowHeight="15" x14ac:dyDescent="0.25"/>
  <cols>
    <col min="1" max="1" width="28.85546875" customWidth="1"/>
    <col min="2" max="6" width="11.28515625" customWidth="1"/>
  </cols>
  <sheetData>
    <row r="1" spans="1:6" x14ac:dyDescent="0.25">
      <c r="A1" s="1" t="s">
        <v>1211</v>
      </c>
      <c r="B1" s="1"/>
      <c r="C1" s="1"/>
      <c r="D1" s="2"/>
      <c r="E1" s="2"/>
      <c r="F1" s="2"/>
    </row>
    <row r="2" spans="1:6" ht="30" x14ac:dyDescent="0.25">
      <c r="A2" s="12" t="s">
        <v>178</v>
      </c>
      <c r="B2" s="50" t="s">
        <v>332</v>
      </c>
      <c r="C2" s="50" t="s">
        <v>179</v>
      </c>
      <c r="D2" s="50" t="s">
        <v>180</v>
      </c>
      <c r="E2" s="50" t="s">
        <v>181</v>
      </c>
      <c r="F2" s="50" t="s">
        <v>382</v>
      </c>
    </row>
    <row r="3" spans="1:6" x14ac:dyDescent="0.25">
      <c r="A3" s="115" t="s">
        <v>1069</v>
      </c>
      <c r="B3" s="115"/>
      <c r="C3" s="115"/>
      <c r="D3" s="115"/>
      <c r="E3" s="115"/>
      <c r="F3" s="115"/>
    </row>
    <row r="4" spans="1:6" x14ac:dyDescent="0.25">
      <c r="A4" s="2" t="s">
        <v>6</v>
      </c>
      <c r="B4" s="64" t="s">
        <v>711</v>
      </c>
      <c r="C4" s="64" t="s">
        <v>712</v>
      </c>
      <c r="D4" s="64" t="s">
        <v>713</v>
      </c>
      <c r="E4" s="64" t="s">
        <v>578</v>
      </c>
      <c r="F4" s="64" t="s">
        <v>276</v>
      </c>
    </row>
    <row r="5" spans="1:6" x14ac:dyDescent="0.25">
      <c r="A5" s="2"/>
      <c r="B5" s="64" t="s">
        <v>714</v>
      </c>
      <c r="C5" s="64" t="s">
        <v>715</v>
      </c>
      <c r="D5" s="64" t="s">
        <v>146</v>
      </c>
      <c r="E5" s="64" t="s">
        <v>354</v>
      </c>
      <c r="F5" s="64" t="s">
        <v>362</v>
      </c>
    </row>
    <row r="6" spans="1:6" x14ac:dyDescent="0.25">
      <c r="A6" s="2" t="s">
        <v>37</v>
      </c>
      <c r="B6" s="64" t="s">
        <v>716</v>
      </c>
      <c r="C6" s="64" t="s">
        <v>717</v>
      </c>
      <c r="D6" s="64" t="s">
        <v>718</v>
      </c>
      <c r="E6" s="64" t="s">
        <v>719</v>
      </c>
      <c r="F6" s="64" t="s">
        <v>720</v>
      </c>
    </row>
    <row r="7" spans="1:6" x14ac:dyDescent="0.25">
      <c r="A7" s="2"/>
      <c r="B7" s="64" t="s">
        <v>724</v>
      </c>
      <c r="C7" s="64" t="s">
        <v>725</v>
      </c>
      <c r="D7" s="64" t="s">
        <v>726</v>
      </c>
      <c r="E7" s="64" t="s">
        <v>574</v>
      </c>
      <c r="F7" s="64" t="s">
        <v>484</v>
      </c>
    </row>
    <row r="8" spans="1:6" x14ac:dyDescent="0.25">
      <c r="A8" s="3" t="s">
        <v>24</v>
      </c>
      <c r="B8" s="65" t="s">
        <v>659</v>
      </c>
      <c r="C8" s="65" t="s">
        <v>660</v>
      </c>
      <c r="D8" s="65" t="s">
        <v>661</v>
      </c>
      <c r="E8" s="65" t="s">
        <v>662</v>
      </c>
      <c r="F8" s="65" t="s">
        <v>663</v>
      </c>
    </row>
    <row r="9" spans="1:6" x14ac:dyDescent="0.25">
      <c r="A9" s="2" t="s">
        <v>27</v>
      </c>
      <c r="B9" s="64" t="s">
        <v>241</v>
      </c>
      <c r="C9" s="64" t="s">
        <v>737</v>
      </c>
      <c r="D9" s="64" t="s">
        <v>738</v>
      </c>
      <c r="E9" s="64" t="s">
        <v>739</v>
      </c>
      <c r="F9" s="64" t="s">
        <v>740</v>
      </c>
    </row>
    <row r="10" spans="1:6" x14ac:dyDescent="0.25">
      <c r="A10" s="2" t="s">
        <v>341</v>
      </c>
      <c r="B10" s="23">
        <v>0.92546583850931674</v>
      </c>
      <c r="C10" s="23">
        <v>2.4823943661971826</v>
      </c>
      <c r="D10" s="23">
        <v>2.8248587570621471</v>
      </c>
      <c r="E10" s="23">
        <v>-33.689839572192518</v>
      </c>
      <c r="F10" s="23">
        <v>-11.111111111111111</v>
      </c>
    </row>
    <row r="11" spans="1:6" x14ac:dyDescent="0.25">
      <c r="A11" s="113" t="s">
        <v>1213</v>
      </c>
      <c r="B11" s="113"/>
      <c r="C11" s="113"/>
      <c r="D11" s="113"/>
      <c r="E11" s="113"/>
      <c r="F11" s="113"/>
    </row>
    <row r="12" spans="1:6" x14ac:dyDescent="0.25">
      <c r="A12" s="2" t="s">
        <v>6</v>
      </c>
      <c r="B12" s="80" t="s">
        <v>1219</v>
      </c>
      <c r="C12" s="80" t="s">
        <v>1220</v>
      </c>
      <c r="D12" s="80" t="s">
        <v>1221</v>
      </c>
      <c r="E12" s="80" t="s">
        <v>367</v>
      </c>
      <c r="F12" s="80" t="s">
        <v>1222</v>
      </c>
    </row>
    <row r="13" spans="1:6" x14ac:dyDescent="0.25">
      <c r="A13" s="2"/>
      <c r="B13" s="80" t="s">
        <v>635</v>
      </c>
      <c r="C13" s="80" t="s">
        <v>455</v>
      </c>
      <c r="D13" s="80" t="s">
        <v>285</v>
      </c>
      <c r="E13" s="80" t="s">
        <v>1223</v>
      </c>
      <c r="F13" s="80" t="s">
        <v>1224</v>
      </c>
    </row>
    <row r="14" spans="1:6" x14ac:dyDescent="0.25">
      <c r="A14" s="2" t="s">
        <v>37</v>
      </c>
      <c r="B14" s="80" t="s">
        <v>1225</v>
      </c>
      <c r="C14" s="80" t="s">
        <v>1226</v>
      </c>
      <c r="D14" s="80" t="s">
        <v>1227</v>
      </c>
      <c r="E14" s="80" t="s">
        <v>1228</v>
      </c>
      <c r="F14" s="80" t="s">
        <v>1229</v>
      </c>
    </row>
    <row r="15" spans="1:6" x14ac:dyDescent="0.25">
      <c r="A15" s="72"/>
      <c r="B15" s="80" t="s">
        <v>1230</v>
      </c>
      <c r="C15" s="80" t="s">
        <v>1231</v>
      </c>
      <c r="D15" s="80" t="s">
        <v>1067</v>
      </c>
      <c r="E15" s="80" t="s">
        <v>1232</v>
      </c>
      <c r="F15" s="80" t="s">
        <v>1233</v>
      </c>
    </row>
    <row r="16" spans="1:6" x14ac:dyDescent="0.25">
      <c r="A16" s="74" t="s">
        <v>390</v>
      </c>
      <c r="B16" s="80" t="s">
        <v>800</v>
      </c>
      <c r="C16" s="80" t="s">
        <v>1234</v>
      </c>
      <c r="D16" s="80" t="s">
        <v>1235</v>
      </c>
      <c r="E16" s="80" t="s">
        <v>1236</v>
      </c>
      <c r="F16" s="80" t="s">
        <v>1237</v>
      </c>
    </row>
    <row r="17" spans="1:6" x14ac:dyDescent="0.25">
      <c r="A17" s="74"/>
      <c r="B17" s="80" t="s">
        <v>1238</v>
      </c>
      <c r="C17" s="80" t="s">
        <v>1239</v>
      </c>
      <c r="D17" s="80" t="s">
        <v>1240</v>
      </c>
      <c r="E17" s="80" t="s">
        <v>235</v>
      </c>
      <c r="F17" s="80" t="s">
        <v>1241</v>
      </c>
    </row>
    <row r="18" spans="1:6" x14ac:dyDescent="0.25">
      <c r="A18" s="74" t="s">
        <v>1214</v>
      </c>
      <c r="B18" s="80" t="s">
        <v>1242</v>
      </c>
      <c r="C18" s="80" t="s">
        <v>1243</v>
      </c>
      <c r="D18" s="80" t="s">
        <v>1244</v>
      </c>
      <c r="E18" s="80" t="s">
        <v>1245</v>
      </c>
      <c r="F18" s="80" t="s">
        <v>1246</v>
      </c>
    </row>
    <row r="19" spans="1:6" x14ac:dyDescent="0.25">
      <c r="A19" s="73"/>
      <c r="B19" s="80" t="s">
        <v>1247</v>
      </c>
      <c r="C19" s="80" t="s">
        <v>1248</v>
      </c>
      <c r="D19" s="80" t="s">
        <v>1249</v>
      </c>
      <c r="E19" s="80" t="s">
        <v>1250</v>
      </c>
      <c r="F19" s="80" t="s">
        <v>1251</v>
      </c>
    </row>
    <row r="20" spans="1:6" x14ac:dyDescent="0.25">
      <c r="A20" s="74" t="s">
        <v>1215</v>
      </c>
      <c r="B20" s="80" t="s">
        <v>1252</v>
      </c>
      <c r="C20" s="80" t="s">
        <v>1253</v>
      </c>
      <c r="D20" s="80" t="s">
        <v>1254</v>
      </c>
      <c r="E20" s="80" t="s">
        <v>1255</v>
      </c>
      <c r="F20" s="80" t="s">
        <v>1256</v>
      </c>
    </row>
    <row r="21" spans="1:6" x14ac:dyDescent="0.25">
      <c r="A21" s="73"/>
      <c r="B21" s="80" t="s">
        <v>1257</v>
      </c>
      <c r="C21" s="80" t="s">
        <v>1258</v>
      </c>
      <c r="D21" s="80" t="s">
        <v>1259</v>
      </c>
      <c r="E21" s="80" t="s">
        <v>905</v>
      </c>
      <c r="F21" s="80" t="s">
        <v>311</v>
      </c>
    </row>
    <row r="22" spans="1:6" x14ac:dyDescent="0.25">
      <c r="A22" s="74" t="s">
        <v>1216</v>
      </c>
      <c r="B22" s="80" t="s">
        <v>1260</v>
      </c>
      <c r="C22" s="80" t="s">
        <v>1261</v>
      </c>
      <c r="D22" s="80" t="s">
        <v>1262</v>
      </c>
      <c r="E22" s="80" t="s">
        <v>313</v>
      </c>
      <c r="F22" s="80" t="s">
        <v>1263</v>
      </c>
    </row>
    <row r="23" spans="1:6" x14ac:dyDescent="0.25">
      <c r="A23" s="2"/>
      <c r="B23" s="80" t="s">
        <v>1264</v>
      </c>
      <c r="C23" s="80" t="s">
        <v>962</v>
      </c>
      <c r="D23" s="80" t="s">
        <v>1265</v>
      </c>
      <c r="E23" s="80" t="s">
        <v>1266</v>
      </c>
      <c r="F23" s="80" t="s">
        <v>1218</v>
      </c>
    </row>
    <row r="24" spans="1:6" x14ac:dyDescent="0.25">
      <c r="A24" s="3" t="s">
        <v>24</v>
      </c>
      <c r="B24" s="82" t="s">
        <v>784</v>
      </c>
      <c r="C24" s="82" t="s">
        <v>1267</v>
      </c>
      <c r="D24" s="82" t="s">
        <v>661</v>
      </c>
      <c r="E24" s="82" t="s">
        <v>662</v>
      </c>
      <c r="F24" s="82" t="s">
        <v>663</v>
      </c>
    </row>
    <row r="25" spans="1:6" x14ac:dyDescent="0.25">
      <c r="A25" s="2" t="s">
        <v>27</v>
      </c>
      <c r="B25" s="84" t="s">
        <v>1268</v>
      </c>
      <c r="C25" s="84" t="s">
        <v>1269</v>
      </c>
      <c r="D25" s="84" t="s">
        <v>1270</v>
      </c>
      <c r="E25" s="84" t="s">
        <v>1271</v>
      </c>
      <c r="F25" s="84" t="s">
        <v>1272</v>
      </c>
    </row>
    <row r="26" spans="1:6" x14ac:dyDescent="0.25">
      <c r="A26" s="2" t="s">
        <v>341</v>
      </c>
      <c r="B26" s="83">
        <v>0.21207729468599032</v>
      </c>
      <c r="C26" s="83">
        <v>1.1231527093596061</v>
      </c>
      <c r="D26" s="83">
        <v>1.0505617977528088</v>
      </c>
      <c r="E26" s="83">
        <v>4.962593516209477</v>
      </c>
      <c r="F26" s="83">
        <v>202.84974093264248</v>
      </c>
    </row>
    <row r="27" spans="1:6" ht="148.5" customHeight="1" x14ac:dyDescent="0.25">
      <c r="A27" s="111" t="s">
        <v>1401</v>
      </c>
      <c r="B27" s="111"/>
      <c r="C27" s="111"/>
      <c r="D27" s="111"/>
      <c r="E27" s="111"/>
      <c r="F27" s="111"/>
    </row>
  </sheetData>
  <mergeCells count="3">
    <mergeCell ref="A27:F27"/>
    <mergeCell ref="A3:F3"/>
    <mergeCell ref="A11:F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workbookViewId="0">
      <selection activeCell="K26" sqref="K26"/>
    </sheetView>
  </sheetViews>
  <sheetFormatPr defaultColWidth="8.85546875" defaultRowHeight="15" x14ac:dyDescent="0.25"/>
  <cols>
    <col min="1" max="1" width="28.42578125" style="91" customWidth="1"/>
    <col min="2" max="5" width="11.28515625" style="91" customWidth="1"/>
    <col min="6" max="16384" width="8.85546875" style="91"/>
  </cols>
  <sheetData>
    <row r="1" spans="1:5" x14ac:dyDescent="0.25">
      <c r="A1" s="99" t="s">
        <v>1212</v>
      </c>
      <c r="B1" s="99"/>
      <c r="C1" s="99"/>
      <c r="D1" s="92"/>
      <c r="E1" s="92"/>
    </row>
    <row r="2" spans="1:5" ht="30" x14ac:dyDescent="0.25">
      <c r="A2" s="98" t="s">
        <v>178</v>
      </c>
      <c r="B2" s="97" t="s">
        <v>332</v>
      </c>
      <c r="C2" s="97" t="s">
        <v>179</v>
      </c>
      <c r="D2" s="97" t="s">
        <v>180</v>
      </c>
      <c r="E2" s="97" t="s">
        <v>181</v>
      </c>
    </row>
    <row r="3" spans="1:5" x14ac:dyDescent="0.25">
      <c r="A3" s="115" t="s">
        <v>1069</v>
      </c>
      <c r="B3" s="115"/>
      <c r="C3" s="115"/>
      <c r="D3" s="115"/>
      <c r="E3" s="115"/>
    </row>
    <row r="4" spans="1:5" x14ac:dyDescent="0.25">
      <c r="A4" s="92" t="s">
        <v>6</v>
      </c>
      <c r="B4" s="94" t="s">
        <v>875</v>
      </c>
      <c r="C4" s="94" t="s">
        <v>876</v>
      </c>
      <c r="D4" s="94" t="s">
        <v>877</v>
      </c>
      <c r="E4" s="94" t="s">
        <v>878</v>
      </c>
    </row>
    <row r="5" spans="1:5" x14ac:dyDescent="0.25">
      <c r="A5" s="92"/>
      <c r="B5" s="94" t="s">
        <v>220</v>
      </c>
      <c r="C5" s="94" t="s">
        <v>294</v>
      </c>
      <c r="D5" s="94" t="s">
        <v>685</v>
      </c>
      <c r="E5" s="94" t="s">
        <v>879</v>
      </c>
    </row>
    <row r="6" spans="1:5" x14ac:dyDescent="0.25">
      <c r="A6" s="92" t="s">
        <v>37</v>
      </c>
      <c r="B6" s="94" t="s">
        <v>880</v>
      </c>
      <c r="C6" s="94" t="s">
        <v>881</v>
      </c>
      <c r="D6" s="94" t="s">
        <v>842</v>
      </c>
      <c r="E6" s="94" t="s">
        <v>70</v>
      </c>
    </row>
    <row r="7" spans="1:5" x14ac:dyDescent="0.25">
      <c r="A7" s="92"/>
      <c r="B7" s="94" t="s">
        <v>882</v>
      </c>
      <c r="C7" s="94" t="s">
        <v>559</v>
      </c>
      <c r="D7" s="94" t="s">
        <v>160</v>
      </c>
      <c r="E7" s="94" t="s">
        <v>430</v>
      </c>
    </row>
    <row r="8" spans="1:5" x14ac:dyDescent="0.25">
      <c r="A8" s="96" t="s">
        <v>24</v>
      </c>
      <c r="B8" s="95" t="s">
        <v>887</v>
      </c>
      <c r="C8" s="95" t="s">
        <v>888</v>
      </c>
      <c r="D8" s="95" t="s">
        <v>889</v>
      </c>
      <c r="E8" s="95" t="s">
        <v>890</v>
      </c>
    </row>
    <row r="9" spans="1:5" x14ac:dyDescent="0.25">
      <c r="A9" s="92" t="s">
        <v>27</v>
      </c>
      <c r="B9" s="94" t="s">
        <v>891</v>
      </c>
      <c r="C9" s="94" t="s">
        <v>785</v>
      </c>
      <c r="D9" s="94" t="s">
        <v>599</v>
      </c>
      <c r="E9" s="94" t="s">
        <v>629</v>
      </c>
    </row>
    <row r="10" spans="1:5" x14ac:dyDescent="0.25">
      <c r="A10" s="92" t="s">
        <v>341</v>
      </c>
      <c r="B10" s="93">
        <v>-0.13903508771929823</v>
      </c>
      <c r="C10" s="93">
        <v>0.1792207792207792</v>
      </c>
      <c r="D10" s="93">
        <v>0.57115384615384623</v>
      </c>
      <c r="E10" s="93">
        <v>0.86428571428571421</v>
      </c>
    </row>
    <row r="11" spans="1:5" x14ac:dyDescent="0.25">
      <c r="A11" s="113" t="s">
        <v>1070</v>
      </c>
      <c r="B11" s="113"/>
      <c r="C11" s="113"/>
      <c r="D11" s="113"/>
      <c r="E11" s="113"/>
    </row>
    <row r="12" spans="1:5" x14ac:dyDescent="0.25">
      <c r="A12" s="92" t="s">
        <v>6</v>
      </c>
      <c r="B12" s="101" t="s">
        <v>1326</v>
      </c>
      <c r="C12" s="101" t="s">
        <v>1327</v>
      </c>
      <c r="D12" s="101" t="s">
        <v>1328</v>
      </c>
      <c r="E12" s="101" t="s">
        <v>1329</v>
      </c>
    </row>
    <row r="13" spans="1:5" x14ac:dyDescent="0.25">
      <c r="A13" s="92"/>
      <c r="B13" s="101" t="s">
        <v>294</v>
      </c>
      <c r="C13" s="101" t="s">
        <v>1330</v>
      </c>
      <c r="D13" s="101" t="s">
        <v>371</v>
      </c>
      <c r="E13" s="101" t="s">
        <v>1331</v>
      </c>
    </row>
    <row r="14" spans="1:5" x14ac:dyDescent="0.25">
      <c r="A14" s="92" t="s">
        <v>37</v>
      </c>
      <c r="B14" s="101" t="s">
        <v>1332</v>
      </c>
      <c r="C14" s="101" t="s">
        <v>1333</v>
      </c>
      <c r="D14" s="101" t="s">
        <v>1334</v>
      </c>
      <c r="E14" s="101" t="s">
        <v>1335</v>
      </c>
    </row>
    <row r="15" spans="1:5" x14ac:dyDescent="0.25">
      <c r="A15" s="72"/>
      <c r="B15" s="101" t="s">
        <v>1336</v>
      </c>
      <c r="C15" s="101" t="s">
        <v>1337</v>
      </c>
      <c r="D15" s="101" t="s">
        <v>146</v>
      </c>
      <c r="E15" s="101" t="s">
        <v>93</v>
      </c>
    </row>
    <row r="16" spans="1:5" x14ac:dyDescent="0.25">
      <c r="A16" s="92" t="s">
        <v>390</v>
      </c>
      <c r="B16" s="101" t="s">
        <v>1338</v>
      </c>
      <c r="C16" s="101" t="s">
        <v>1339</v>
      </c>
      <c r="D16" s="101" t="s">
        <v>1340</v>
      </c>
      <c r="E16" s="101" t="s">
        <v>1341</v>
      </c>
    </row>
    <row r="17" spans="1:5" x14ac:dyDescent="0.25">
      <c r="A17" s="92"/>
      <c r="B17" s="101" t="s">
        <v>1067</v>
      </c>
      <c r="C17" s="101" t="s">
        <v>714</v>
      </c>
      <c r="D17" s="101" t="s">
        <v>429</v>
      </c>
      <c r="E17" s="101" t="s">
        <v>294</v>
      </c>
    </row>
    <row r="18" spans="1:5" x14ac:dyDescent="0.25">
      <c r="A18" s="92" t="s">
        <v>1214</v>
      </c>
      <c r="B18" s="101" t="s">
        <v>1342</v>
      </c>
      <c r="C18" s="101" t="s">
        <v>1343</v>
      </c>
      <c r="D18" s="101" t="s">
        <v>1344</v>
      </c>
      <c r="E18" s="101" t="s">
        <v>676</v>
      </c>
    </row>
    <row r="19" spans="1:5" x14ac:dyDescent="0.25">
      <c r="B19" s="101" t="s">
        <v>1345</v>
      </c>
      <c r="C19" s="101" t="s">
        <v>1346</v>
      </c>
      <c r="D19" s="101" t="s">
        <v>1251</v>
      </c>
      <c r="E19" s="101" t="s">
        <v>1347</v>
      </c>
    </row>
    <row r="20" spans="1:5" x14ac:dyDescent="0.25">
      <c r="A20" s="92" t="s">
        <v>1215</v>
      </c>
      <c r="B20" s="101" t="s">
        <v>1348</v>
      </c>
      <c r="C20" s="101" t="s">
        <v>1349</v>
      </c>
      <c r="D20" s="101" t="s">
        <v>844</v>
      </c>
      <c r="E20" s="101" t="s">
        <v>413</v>
      </c>
    </row>
    <row r="21" spans="1:5" x14ac:dyDescent="0.25">
      <c r="B21" s="101" t="s">
        <v>1350</v>
      </c>
      <c r="C21" s="101" t="s">
        <v>1351</v>
      </c>
      <c r="D21" s="101" t="s">
        <v>748</v>
      </c>
      <c r="E21" s="101" t="s">
        <v>748</v>
      </c>
    </row>
    <row r="22" spans="1:5" x14ac:dyDescent="0.25">
      <c r="A22" s="92" t="s">
        <v>1216</v>
      </c>
      <c r="B22" s="101" t="s">
        <v>1352</v>
      </c>
      <c r="C22" s="101" t="s">
        <v>1353</v>
      </c>
      <c r="D22" s="101" t="s">
        <v>1354</v>
      </c>
      <c r="E22" s="101" t="s">
        <v>1355</v>
      </c>
    </row>
    <row r="23" spans="1:5" x14ac:dyDescent="0.25">
      <c r="A23" s="92"/>
      <c r="B23" s="101" t="s">
        <v>1356</v>
      </c>
      <c r="C23" s="101" t="s">
        <v>1357</v>
      </c>
      <c r="D23" s="101" t="s">
        <v>1358</v>
      </c>
      <c r="E23" s="101" t="s">
        <v>1359</v>
      </c>
    </row>
    <row r="24" spans="1:5" x14ac:dyDescent="0.25">
      <c r="A24" s="96" t="s">
        <v>24</v>
      </c>
      <c r="B24" s="102" t="s">
        <v>1178</v>
      </c>
      <c r="C24" s="102" t="s">
        <v>888</v>
      </c>
      <c r="D24" s="102" t="s">
        <v>889</v>
      </c>
      <c r="E24" s="102" t="s">
        <v>890</v>
      </c>
    </row>
    <row r="25" spans="1:5" x14ac:dyDescent="0.25">
      <c r="A25" s="92" t="s">
        <v>27</v>
      </c>
      <c r="B25" s="103" t="s">
        <v>1325</v>
      </c>
      <c r="C25" s="103" t="s">
        <v>1360</v>
      </c>
      <c r="D25" s="103" t="s">
        <v>1361</v>
      </c>
      <c r="E25" s="103" t="s">
        <v>1362</v>
      </c>
    </row>
    <row r="26" spans="1:5" x14ac:dyDescent="0.25">
      <c r="A26" s="92" t="s">
        <v>341</v>
      </c>
      <c r="B26" s="100">
        <v>-8.4037558685446004E-2</v>
      </c>
      <c r="C26" s="100">
        <v>-0.43930635838150289</v>
      </c>
      <c r="D26" s="100">
        <v>0.12867647058823531</v>
      </c>
      <c r="E26" s="100">
        <v>-0.41320754716981134</v>
      </c>
    </row>
    <row r="27" spans="1:5" ht="152.25" customHeight="1" x14ac:dyDescent="0.25">
      <c r="A27" s="111" t="s">
        <v>1402</v>
      </c>
      <c r="B27" s="111"/>
      <c r="C27" s="111"/>
      <c r="D27" s="111"/>
      <c r="E27" s="111"/>
    </row>
  </sheetData>
  <mergeCells count="3">
    <mergeCell ref="A3:E3"/>
    <mergeCell ref="A11:E11"/>
    <mergeCell ref="A27:E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3"/>
  <sheetViews>
    <sheetView workbookViewId="0"/>
  </sheetViews>
  <sheetFormatPr defaultColWidth="8.7109375" defaultRowHeight="15" x14ac:dyDescent="0.25"/>
  <cols>
    <col min="1" max="1" width="20.28515625" style="37" customWidth="1"/>
    <col min="2" max="5" width="12.7109375" style="37" customWidth="1"/>
  </cols>
  <sheetData>
    <row r="1" spans="1:5" x14ac:dyDescent="0.25">
      <c r="A1" s="26" t="s">
        <v>1407</v>
      </c>
      <c r="B1" s="26"/>
      <c r="C1" s="27"/>
      <c r="D1" s="27"/>
      <c r="E1" s="27"/>
    </row>
    <row r="2" spans="1:5" ht="30" x14ac:dyDescent="0.25">
      <c r="A2" s="28" t="s">
        <v>55</v>
      </c>
      <c r="B2" s="6" t="s">
        <v>56</v>
      </c>
      <c r="C2" s="6" t="s">
        <v>57</v>
      </c>
      <c r="D2" s="6" t="s">
        <v>58</v>
      </c>
      <c r="E2" s="6" t="s">
        <v>59</v>
      </c>
    </row>
    <row r="3" spans="1:5" x14ac:dyDescent="0.25">
      <c r="A3" s="120" t="s">
        <v>5</v>
      </c>
      <c r="B3" s="120"/>
      <c r="C3" s="120"/>
      <c r="D3" s="120"/>
      <c r="E3" s="120"/>
    </row>
    <row r="4" spans="1:5" x14ac:dyDescent="0.25">
      <c r="A4" s="29" t="s">
        <v>6</v>
      </c>
      <c r="B4" s="30" t="s">
        <v>68</v>
      </c>
      <c r="C4" s="30" t="s">
        <v>69</v>
      </c>
      <c r="D4" s="30" t="s">
        <v>70</v>
      </c>
      <c r="E4" s="30" t="s">
        <v>71</v>
      </c>
    </row>
    <row r="5" spans="1:5" x14ac:dyDescent="0.25">
      <c r="A5" s="27"/>
      <c r="B5" s="30" t="s">
        <v>72</v>
      </c>
      <c r="C5" s="30" t="s">
        <v>73</v>
      </c>
      <c r="D5" s="30" t="s">
        <v>74</v>
      </c>
      <c r="E5" s="30" t="s">
        <v>75</v>
      </c>
    </row>
    <row r="6" spans="1:5" x14ac:dyDescent="0.25">
      <c r="A6" s="27" t="s">
        <v>13</v>
      </c>
      <c r="B6" s="30" t="s">
        <v>401</v>
      </c>
      <c r="C6" s="30">
        <v>4.65E-2</v>
      </c>
      <c r="D6" s="30">
        <v>5.3199999999999997E-2</v>
      </c>
      <c r="E6" s="30">
        <v>5.1499999999999997E-2</v>
      </c>
    </row>
    <row r="7" spans="1:5" x14ac:dyDescent="0.25">
      <c r="A7" s="27"/>
      <c r="B7" s="30" t="s">
        <v>76</v>
      </c>
      <c r="C7" s="30" t="s">
        <v>77</v>
      </c>
      <c r="D7" s="30" t="s">
        <v>78</v>
      </c>
      <c r="E7" s="30" t="s">
        <v>79</v>
      </c>
    </row>
    <row r="8" spans="1:5" x14ac:dyDescent="0.25">
      <c r="A8" s="27" t="s">
        <v>17</v>
      </c>
      <c r="B8" s="30" t="s">
        <v>60</v>
      </c>
      <c r="C8" s="30" t="s">
        <v>61</v>
      </c>
      <c r="D8" s="30" t="s">
        <v>62</v>
      </c>
      <c r="E8" s="30" t="s">
        <v>63</v>
      </c>
    </row>
    <row r="9" spans="1:5" x14ac:dyDescent="0.25">
      <c r="A9" s="27"/>
      <c r="B9" s="30" t="s">
        <v>64</v>
      </c>
      <c r="C9" s="30" t="s">
        <v>65</v>
      </c>
      <c r="D9" s="30" t="s">
        <v>66</v>
      </c>
      <c r="E9" s="30" t="s">
        <v>67</v>
      </c>
    </row>
    <row r="10" spans="1:5" x14ac:dyDescent="0.25">
      <c r="A10" s="27" t="s">
        <v>21</v>
      </c>
      <c r="B10" s="30" t="s">
        <v>402</v>
      </c>
      <c r="C10" s="30" t="s">
        <v>403</v>
      </c>
      <c r="D10" s="30" t="s">
        <v>404</v>
      </c>
      <c r="E10" s="30" t="s">
        <v>405</v>
      </c>
    </row>
    <row r="11" spans="1:5" x14ac:dyDescent="0.25">
      <c r="A11" s="27"/>
      <c r="B11" s="30" t="s">
        <v>81</v>
      </c>
      <c r="C11" s="30" t="s">
        <v>82</v>
      </c>
      <c r="D11" s="30" t="s">
        <v>83</v>
      </c>
      <c r="E11" s="30" t="s">
        <v>83</v>
      </c>
    </row>
    <row r="12" spans="1:5" x14ac:dyDescent="0.25">
      <c r="A12" s="29" t="s">
        <v>24</v>
      </c>
      <c r="B12" s="31" t="s">
        <v>84</v>
      </c>
      <c r="C12" s="31" t="s">
        <v>84</v>
      </c>
      <c r="D12" s="31" t="s">
        <v>84</v>
      </c>
      <c r="E12" s="31" t="s">
        <v>84</v>
      </c>
    </row>
    <row r="13" spans="1:5" x14ac:dyDescent="0.25">
      <c r="A13" s="27" t="s">
        <v>27</v>
      </c>
      <c r="B13" s="30" t="s">
        <v>85</v>
      </c>
      <c r="C13" s="30" t="s">
        <v>86</v>
      </c>
      <c r="D13" s="30" t="s">
        <v>86</v>
      </c>
      <c r="E13" s="30" t="s">
        <v>86</v>
      </c>
    </row>
    <row r="14" spans="1:5" x14ac:dyDescent="0.25">
      <c r="A14" s="32" t="s">
        <v>30</v>
      </c>
      <c r="B14" s="8" t="s">
        <v>31</v>
      </c>
      <c r="C14" s="8" t="s">
        <v>31</v>
      </c>
      <c r="D14" s="8" t="s">
        <v>31</v>
      </c>
      <c r="E14" s="8" t="s">
        <v>31</v>
      </c>
    </row>
    <row r="15" spans="1:5" x14ac:dyDescent="0.25">
      <c r="A15" s="121" t="s">
        <v>391</v>
      </c>
      <c r="B15" s="121"/>
      <c r="C15" s="121"/>
      <c r="D15" s="121"/>
      <c r="E15" s="121"/>
    </row>
    <row r="16" spans="1:5" x14ac:dyDescent="0.25">
      <c r="A16" s="27" t="s">
        <v>6</v>
      </c>
      <c r="B16" s="33" t="s">
        <v>87</v>
      </c>
      <c r="C16" s="33" t="s">
        <v>88</v>
      </c>
      <c r="D16" s="33" t="s">
        <v>89</v>
      </c>
      <c r="E16" s="33" t="s">
        <v>90</v>
      </c>
    </row>
    <row r="17" spans="1:5" x14ac:dyDescent="0.25">
      <c r="A17" s="27"/>
      <c r="B17" s="33" t="s">
        <v>91</v>
      </c>
      <c r="C17" s="33" t="s">
        <v>92</v>
      </c>
      <c r="D17" s="33" t="s">
        <v>93</v>
      </c>
      <c r="E17" s="33" t="s">
        <v>94</v>
      </c>
    </row>
    <row r="18" spans="1:5" x14ac:dyDescent="0.25">
      <c r="A18" s="27" t="s">
        <v>37</v>
      </c>
      <c r="B18" s="33" t="s">
        <v>95</v>
      </c>
      <c r="C18" s="33" t="s">
        <v>96</v>
      </c>
      <c r="D18" s="33" t="s">
        <v>97</v>
      </c>
      <c r="E18" s="33" t="s">
        <v>98</v>
      </c>
    </row>
    <row r="19" spans="1:5" x14ac:dyDescent="0.25">
      <c r="A19" s="27"/>
      <c r="B19" s="33" t="s">
        <v>99</v>
      </c>
      <c r="C19" s="33" t="s">
        <v>100</v>
      </c>
      <c r="D19" s="33" t="s">
        <v>101</v>
      </c>
      <c r="E19" s="33" t="s">
        <v>101</v>
      </c>
    </row>
    <row r="20" spans="1:5" x14ac:dyDescent="0.25">
      <c r="A20" s="27" t="s">
        <v>13</v>
      </c>
      <c r="B20" s="33" t="s">
        <v>406</v>
      </c>
      <c r="C20" s="33" t="s">
        <v>407</v>
      </c>
      <c r="D20" s="33" t="s">
        <v>408</v>
      </c>
      <c r="E20" s="33" t="s">
        <v>409</v>
      </c>
    </row>
    <row r="21" spans="1:5" x14ac:dyDescent="0.25">
      <c r="A21" s="27"/>
      <c r="B21" s="33" t="s">
        <v>76</v>
      </c>
      <c r="C21" s="33" t="s">
        <v>110</v>
      </c>
      <c r="D21" s="33" t="s">
        <v>111</v>
      </c>
      <c r="E21" s="33" t="s">
        <v>111</v>
      </c>
    </row>
    <row r="22" spans="1:5" x14ac:dyDescent="0.25">
      <c r="A22" s="27" t="s">
        <v>17</v>
      </c>
      <c r="B22" s="33" t="s">
        <v>104</v>
      </c>
      <c r="C22" s="33" t="s">
        <v>105</v>
      </c>
      <c r="D22" s="33" t="s">
        <v>106</v>
      </c>
      <c r="E22" s="33" t="s">
        <v>107</v>
      </c>
    </row>
    <row r="23" spans="1:5" x14ac:dyDescent="0.25">
      <c r="A23" s="27"/>
      <c r="B23" s="33" t="s">
        <v>100</v>
      </c>
      <c r="C23" s="33" t="s">
        <v>65</v>
      </c>
      <c r="D23" s="33" t="s">
        <v>108</v>
      </c>
      <c r="E23" s="33" t="s">
        <v>109</v>
      </c>
    </row>
    <row r="24" spans="1:5" x14ac:dyDescent="0.25">
      <c r="A24" s="27" t="s">
        <v>21</v>
      </c>
      <c r="B24" s="33" t="s">
        <v>410</v>
      </c>
      <c r="C24" s="33" t="s">
        <v>116</v>
      </c>
      <c r="D24" s="33" t="s">
        <v>411</v>
      </c>
      <c r="E24" s="33" t="s">
        <v>412</v>
      </c>
    </row>
    <row r="25" spans="1:5" x14ac:dyDescent="0.25">
      <c r="A25" s="27"/>
      <c r="B25" s="33" t="s">
        <v>102</v>
      </c>
      <c r="C25" s="33" t="s">
        <v>83</v>
      </c>
      <c r="D25" s="33" t="s">
        <v>103</v>
      </c>
      <c r="E25" s="33" t="s">
        <v>103</v>
      </c>
    </row>
    <row r="26" spans="1:5" x14ac:dyDescent="0.25">
      <c r="A26" s="29" t="s">
        <v>24</v>
      </c>
      <c r="B26" s="34" t="s">
        <v>84</v>
      </c>
      <c r="C26" s="34" t="s">
        <v>84</v>
      </c>
      <c r="D26" s="34" t="s">
        <v>84</v>
      </c>
      <c r="E26" s="34" t="s">
        <v>84</v>
      </c>
    </row>
    <row r="27" spans="1:5" x14ac:dyDescent="0.25">
      <c r="A27" s="32" t="s">
        <v>27</v>
      </c>
      <c r="B27" s="35" t="s">
        <v>86</v>
      </c>
      <c r="C27" s="35" t="s">
        <v>112</v>
      </c>
      <c r="D27" s="35" t="s">
        <v>112</v>
      </c>
      <c r="E27" s="35" t="s">
        <v>112</v>
      </c>
    </row>
    <row r="28" spans="1:5" x14ac:dyDescent="0.25">
      <c r="A28" s="121" t="s">
        <v>45</v>
      </c>
      <c r="B28" s="121"/>
      <c r="C28" s="121"/>
      <c r="D28" s="121"/>
      <c r="E28" s="121"/>
    </row>
    <row r="29" spans="1:5" x14ac:dyDescent="0.25">
      <c r="A29" s="27" t="s">
        <v>6</v>
      </c>
      <c r="B29" s="30" t="s">
        <v>113</v>
      </c>
      <c r="C29" s="30" t="s">
        <v>114</v>
      </c>
      <c r="D29" s="30" t="s">
        <v>115</v>
      </c>
      <c r="E29" s="30" t="s">
        <v>116</v>
      </c>
    </row>
    <row r="30" spans="1:5" x14ac:dyDescent="0.25">
      <c r="A30" s="27"/>
      <c r="B30" s="30" t="s">
        <v>117</v>
      </c>
      <c r="C30" s="30" t="s">
        <v>118</v>
      </c>
      <c r="D30" s="30" t="s">
        <v>80</v>
      </c>
      <c r="E30" s="30" t="s">
        <v>119</v>
      </c>
    </row>
    <row r="31" spans="1:5" x14ac:dyDescent="0.25">
      <c r="A31" s="27" t="s">
        <v>37</v>
      </c>
      <c r="B31" s="30" t="s">
        <v>120</v>
      </c>
      <c r="C31" s="30" t="s">
        <v>121</v>
      </c>
      <c r="D31" s="30" t="s">
        <v>122</v>
      </c>
      <c r="E31" s="30" t="s">
        <v>123</v>
      </c>
    </row>
    <row r="32" spans="1:5" x14ac:dyDescent="0.25">
      <c r="A32" s="27"/>
      <c r="B32" s="30" t="s">
        <v>124</v>
      </c>
      <c r="C32" s="30" t="s">
        <v>125</v>
      </c>
      <c r="D32" s="30" t="s">
        <v>126</v>
      </c>
      <c r="E32" s="30" t="s">
        <v>127</v>
      </c>
    </row>
    <row r="33" spans="1:5" x14ac:dyDescent="0.25">
      <c r="A33" s="27" t="s">
        <v>13</v>
      </c>
      <c r="B33" s="30" t="s">
        <v>413</v>
      </c>
      <c r="C33" s="30" t="s">
        <v>414</v>
      </c>
      <c r="D33" s="30" t="s">
        <v>415</v>
      </c>
      <c r="E33" s="30" t="s">
        <v>416</v>
      </c>
    </row>
    <row r="34" spans="1:5" x14ac:dyDescent="0.25">
      <c r="A34" s="27"/>
      <c r="B34" s="30" t="s">
        <v>133</v>
      </c>
      <c r="C34" s="30" t="s">
        <v>134</v>
      </c>
      <c r="D34" s="30" t="s">
        <v>135</v>
      </c>
      <c r="E34" s="30" t="s">
        <v>135</v>
      </c>
    </row>
    <row r="35" spans="1:5" x14ac:dyDescent="0.25">
      <c r="A35" s="27" t="s">
        <v>52</v>
      </c>
      <c r="B35" s="30" t="s">
        <v>417</v>
      </c>
      <c r="C35" s="30" t="s">
        <v>418</v>
      </c>
      <c r="D35" s="30" t="s">
        <v>419</v>
      </c>
      <c r="E35" s="30" t="s">
        <v>420</v>
      </c>
    </row>
    <row r="36" spans="1:5" x14ac:dyDescent="0.25">
      <c r="A36" s="27"/>
      <c r="B36" s="30" t="s">
        <v>128</v>
      </c>
      <c r="C36" s="30" t="s">
        <v>129</v>
      </c>
      <c r="D36" s="30" t="s">
        <v>130</v>
      </c>
      <c r="E36" s="30" t="s">
        <v>128</v>
      </c>
    </row>
    <row r="37" spans="1:5" x14ac:dyDescent="0.25">
      <c r="A37" s="27" t="s">
        <v>17</v>
      </c>
      <c r="B37" s="30" t="s">
        <v>136</v>
      </c>
      <c r="C37" s="30" t="s">
        <v>137</v>
      </c>
      <c r="D37" s="30" t="s">
        <v>138</v>
      </c>
      <c r="E37" s="30" t="s">
        <v>139</v>
      </c>
    </row>
    <row r="38" spans="1:5" x14ac:dyDescent="0.25">
      <c r="A38" s="27"/>
      <c r="B38" s="30" t="s">
        <v>140</v>
      </c>
      <c r="C38" s="30" t="s">
        <v>141</v>
      </c>
      <c r="D38" s="30" t="s">
        <v>66</v>
      </c>
      <c r="E38" s="30" t="s">
        <v>142</v>
      </c>
    </row>
    <row r="39" spans="1:5" x14ac:dyDescent="0.25">
      <c r="A39" s="27" t="s">
        <v>21</v>
      </c>
      <c r="B39" s="30" t="s">
        <v>421</v>
      </c>
      <c r="C39" s="30" t="s">
        <v>422</v>
      </c>
      <c r="D39" s="30" t="s">
        <v>423</v>
      </c>
      <c r="E39" s="30" t="s">
        <v>424</v>
      </c>
    </row>
    <row r="40" spans="1:5" x14ac:dyDescent="0.25">
      <c r="A40" s="27"/>
      <c r="B40" s="30" t="s">
        <v>131</v>
      </c>
      <c r="C40" s="30" t="s">
        <v>103</v>
      </c>
      <c r="D40" s="30" t="s">
        <v>132</v>
      </c>
      <c r="E40" s="30" t="s">
        <v>132</v>
      </c>
    </row>
    <row r="41" spans="1:5" x14ac:dyDescent="0.25">
      <c r="A41" s="29" t="s">
        <v>24</v>
      </c>
      <c r="B41" s="31">
        <v>21058</v>
      </c>
      <c r="C41" s="31" t="s">
        <v>84</v>
      </c>
      <c r="D41" s="31" t="s">
        <v>84</v>
      </c>
      <c r="E41" s="31" t="s">
        <v>84</v>
      </c>
    </row>
    <row r="42" spans="1:5" x14ac:dyDescent="0.25">
      <c r="A42" s="32" t="s">
        <v>27</v>
      </c>
      <c r="B42" s="36" t="s">
        <v>86</v>
      </c>
      <c r="C42" s="36" t="s">
        <v>112</v>
      </c>
      <c r="D42" s="36" t="s">
        <v>112</v>
      </c>
      <c r="E42" s="36" t="s">
        <v>112</v>
      </c>
    </row>
    <row r="43" spans="1:5" ht="139.5" customHeight="1" x14ac:dyDescent="0.25">
      <c r="A43" s="122" t="s">
        <v>568</v>
      </c>
      <c r="B43" s="122"/>
      <c r="C43" s="122"/>
      <c r="D43" s="122"/>
      <c r="E43" s="122"/>
    </row>
  </sheetData>
  <mergeCells count="4">
    <mergeCell ref="A3:E3"/>
    <mergeCell ref="A15:E15"/>
    <mergeCell ref="A28:E28"/>
    <mergeCell ref="A43:E4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4"/>
  <sheetViews>
    <sheetView workbookViewId="0">
      <selection activeCell="A2" sqref="A2"/>
    </sheetView>
  </sheetViews>
  <sheetFormatPr defaultColWidth="8.7109375" defaultRowHeight="15" x14ac:dyDescent="0.25"/>
  <cols>
    <col min="1" max="1" width="23" customWidth="1"/>
    <col min="2" max="7" width="12.140625" style="59" customWidth="1"/>
  </cols>
  <sheetData>
    <row r="1" spans="1:9" x14ac:dyDescent="0.25">
      <c r="A1" s="1" t="s">
        <v>1408</v>
      </c>
      <c r="B1" s="21"/>
      <c r="C1" s="21"/>
      <c r="D1" s="58"/>
      <c r="E1" s="58"/>
      <c r="F1" s="58"/>
      <c r="G1" s="58"/>
      <c r="I1" t="s">
        <v>152</v>
      </c>
    </row>
    <row r="2" spans="1:9" x14ac:dyDescent="0.25">
      <c r="A2" s="3" t="s">
        <v>0</v>
      </c>
      <c r="B2" s="112" t="s">
        <v>1</v>
      </c>
      <c r="C2" s="112"/>
      <c r="D2" s="112" t="s">
        <v>154</v>
      </c>
      <c r="E2" s="112"/>
      <c r="F2" s="112" t="s">
        <v>143</v>
      </c>
      <c r="G2" s="112"/>
      <c r="I2" t="s">
        <v>153</v>
      </c>
    </row>
    <row r="3" spans="1:9" x14ac:dyDescent="0.25">
      <c r="A3" s="4" t="s">
        <v>2</v>
      </c>
      <c r="B3" s="5" t="s">
        <v>3</v>
      </c>
      <c r="C3" s="5" t="s">
        <v>4</v>
      </c>
      <c r="D3" s="5" t="s">
        <v>3</v>
      </c>
      <c r="E3" s="5" t="s">
        <v>4</v>
      </c>
      <c r="F3" s="5" t="s">
        <v>3</v>
      </c>
      <c r="G3" s="5" t="s">
        <v>4</v>
      </c>
    </row>
    <row r="4" spans="1:9" x14ac:dyDescent="0.25">
      <c r="A4" s="115" t="s">
        <v>5</v>
      </c>
      <c r="B4" s="115"/>
      <c r="C4" s="115"/>
      <c r="D4" s="115"/>
      <c r="E4" s="115"/>
      <c r="F4" s="115"/>
      <c r="G4" s="115"/>
    </row>
    <row r="5" spans="1:9" x14ac:dyDescent="0.25">
      <c r="A5" s="2" t="s">
        <v>6</v>
      </c>
      <c r="B5" s="7">
        <v>8.0000000000000002E-3</v>
      </c>
      <c r="C5" s="7" t="s">
        <v>7</v>
      </c>
      <c r="D5" s="59" t="s">
        <v>182</v>
      </c>
      <c r="E5" s="59" t="s">
        <v>144</v>
      </c>
      <c r="F5" s="59" t="s">
        <v>188</v>
      </c>
      <c r="G5" s="59" t="s">
        <v>145</v>
      </c>
    </row>
    <row r="6" spans="1:9" x14ac:dyDescent="0.25">
      <c r="A6" s="2"/>
      <c r="B6" s="7" t="s">
        <v>9</v>
      </c>
      <c r="C6" s="7" t="s">
        <v>10</v>
      </c>
      <c r="D6" s="59" t="s">
        <v>183</v>
      </c>
      <c r="E6" s="59" t="s">
        <v>146</v>
      </c>
      <c r="F6" s="59" t="s">
        <v>189</v>
      </c>
      <c r="G6" s="59" t="s">
        <v>147</v>
      </c>
    </row>
    <row r="7" spans="1:9" x14ac:dyDescent="0.25">
      <c r="A7" s="2" t="s">
        <v>13</v>
      </c>
      <c r="B7" s="7" t="s">
        <v>11</v>
      </c>
      <c r="C7" s="7" t="s">
        <v>14</v>
      </c>
      <c r="D7" s="59" t="s">
        <v>334</v>
      </c>
      <c r="E7" s="59" t="s">
        <v>49</v>
      </c>
      <c r="F7" s="59" t="s">
        <v>335</v>
      </c>
      <c r="G7" s="59" t="s">
        <v>336</v>
      </c>
    </row>
    <row r="8" spans="1:9" x14ac:dyDescent="0.25">
      <c r="A8" s="2"/>
      <c r="B8" s="7" t="s">
        <v>16</v>
      </c>
      <c r="C8" s="7" t="s">
        <v>8</v>
      </c>
      <c r="D8" s="59">
        <v>-1.7600000000000001E-2</v>
      </c>
      <c r="E8" s="59">
        <v>-1.43E-2</v>
      </c>
      <c r="F8" s="59">
        <v>-4.65E-2</v>
      </c>
      <c r="G8" s="59">
        <v>-3.6600000000000001E-2</v>
      </c>
    </row>
    <row r="9" spans="1:9" x14ac:dyDescent="0.25">
      <c r="A9" s="2" t="s">
        <v>17</v>
      </c>
      <c r="B9" s="7" t="s">
        <v>18</v>
      </c>
      <c r="C9" s="7" t="s">
        <v>19</v>
      </c>
      <c r="D9" s="7" t="s">
        <v>18</v>
      </c>
      <c r="E9" s="59" t="s">
        <v>148</v>
      </c>
      <c r="F9" s="7" t="s">
        <v>18</v>
      </c>
      <c r="G9" s="59" t="s">
        <v>149</v>
      </c>
    </row>
    <row r="10" spans="1:9" x14ac:dyDescent="0.25">
      <c r="A10" s="2"/>
      <c r="B10" s="7" t="s">
        <v>18</v>
      </c>
      <c r="C10" s="7" t="s">
        <v>20</v>
      </c>
      <c r="D10" s="7" t="s">
        <v>18</v>
      </c>
      <c r="E10" s="59" t="s">
        <v>150</v>
      </c>
      <c r="F10" s="7" t="s">
        <v>18</v>
      </c>
      <c r="G10" s="59" t="s">
        <v>151</v>
      </c>
    </row>
    <row r="11" spans="1:9" x14ac:dyDescent="0.25">
      <c r="A11" s="2" t="s">
        <v>21</v>
      </c>
      <c r="B11" s="7" t="s">
        <v>18</v>
      </c>
      <c r="C11" s="7" t="s">
        <v>22</v>
      </c>
      <c r="D11" s="7" t="s">
        <v>18</v>
      </c>
      <c r="E11" s="59">
        <v>-1.06E-2</v>
      </c>
      <c r="F11" s="7" t="s">
        <v>18</v>
      </c>
      <c r="G11" s="59">
        <v>-3.1800000000000002E-2</v>
      </c>
    </row>
    <row r="12" spans="1:9" x14ac:dyDescent="0.25">
      <c r="A12" s="2"/>
      <c r="B12" s="7" t="s">
        <v>18</v>
      </c>
      <c r="C12" s="7" t="s">
        <v>23</v>
      </c>
      <c r="D12" s="7" t="s">
        <v>18</v>
      </c>
      <c r="E12" s="59">
        <v>-9.6799999999999994E-3</v>
      </c>
      <c r="F12" s="7" t="s">
        <v>18</v>
      </c>
      <c r="G12" s="59">
        <v>-2.18E-2</v>
      </c>
    </row>
    <row r="13" spans="1:9" x14ac:dyDescent="0.25">
      <c r="A13" s="3" t="s">
        <v>24</v>
      </c>
      <c r="B13" s="6" t="s">
        <v>25</v>
      </c>
      <c r="C13" s="6" t="s">
        <v>26</v>
      </c>
      <c r="D13" s="60" t="s">
        <v>184</v>
      </c>
      <c r="E13" s="60" t="s">
        <v>155</v>
      </c>
      <c r="F13" s="60" t="s">
        <v>184</v>
      </c>
      <c r="G13" s="60" t="s">
        <v>155</v>
      </c>
    </row>
    <row r="14" spans="1:9" x14ac:dyDescent="0.25">
      <c r="A14" s="2" t="s">
        <v>27</v>
      </c>
      <c r="B14" s="7" t="s">
        <v>28</v>
      </c>
      <c r="C14" s="7" t="s">
        <v>29</v>
      </c>
      <c r="D14" s="59" t="s">
        <v>185</v>
      </c>
      <c r="E14" s="59" t="s">
        <v>156</v>
      </c>
      <c r="F14" s="59" t="s">
        <v>190</v>
      </c>
      <c r="G14" s="59" t="s">
        <v>157</v>
      </c>
    </row>
    <row r="15" spans="1:9" x14ac:dyDescent="0.25">
      <c r="A15" s="18" t="s">
        <v>30</v>
      </c>
      <c r="B15" s="19" t="s">
        <v>32</v>
      </c>
      <c r="C15" s="19" t="s">
        <v>33</v>
      </c>
      <c r="D15" s="19" t="s">
        <v>32</v>
      </c>
      <c r="E15" s="19" t="s">
        <v>33</v>
      </c>
      <c r="F15" s="19" t="s">
        <v>32</v>
      </c>
      <c r="G15" s="19" t="s">
        <v>33</v>
      </c>
    </row>
    <row r="16" spans="1:9" x14ac:dyDescent="0.25">
      <c r="A16" s="113" t="s">
        <v>391</v>
      </c>
      <c r="B16" s="113"/>
      <c r="C16" s="113"/>
      <c r="D16" s="113"/>
      <c r="E16" s="113"/>
      <c r="F16" s="113"/>
      <c r="G16" s="113"/>
    </row>
    <row r="17" spans="1:7" x14ac:dyDescent="0.25">
      <c r="A17" s="2" t="s">
        <v>6</v>
      </c>
      <c r="B17" s="7" t="s">
        <v>35</v>
      </c>
      <c r="C17" s="7" t="s">
        <v>36</v>
      </c>
      <c r="D17" s="59" t="s">
        <v>193</v>
      </c>
      <c r="E17" s="59" t="s">
        <v>158</v>
      </c>
      <c r="F17" s="59" t="s">
        <v>191</v>
      </c>
      <c r="G17" s="59" t="s">
        <v>159</v>
      </c>
    </row>
    <row r="18" spans="1:7" x14ac:dyDescent="0.25">
      <c r="A18" s="2"/>
      <c r="B18" s="7" t="s">
        <v>9</v>
      </c>
      <c r="C18" s="7" t="s">
        <v>10</v>
      </c>
      <c r="D18" s="59" t="s">
        <v>194</v>
      </c>
      <c r="E18" s="59" t="s">
        <v>160</v>
      </c>
      <c r="F18" s="59" t="s">
        <v>192</v>
      </c>
      <c r="G18" s="59" t="s">
        <v>91</v>
      </c>
    </row>
    <row r="19" spans="1:7" x14ac:dyDescent="0.25">
      <c r="A19" s="2" t="s">
        <v>37</v>
      </c>
      <c r="B19" s="7" t="s">
        <v>38</v>
      </c>
      <c r="C19" s="7" t="s">
        <v>39</v>
      </c>
      <c r="D19" s="59" t="s">
        <v>195</v>
      </c>
      <c r="E19" s="59" t="s">
        <v>161</v>
      </c>
      <c r="F19" s="59" t="s">
        <v>198</v>
      </c>
      <c r="G19" s="59" t="s">
        <v>162</v>
      </c>
    </row>
    <row r="20" spans="1:7" x14ac:dyDescent="0.25">
      <c r="A20" s="2"/>
      <c r="B20" s="7" t="s">
        <v>40</v>
      </c>
      <c r="C20" s="7" t="s">
        <v>41</v>
      </c>
      <c r="D20" s="59" t="s">
        <v>196</v>
      </c>
      <c r="E20" s="59" t="s">
        <v>163</v>
      </c>
      <c r="F20" s="59" t="s">
        <v>199</v>
      </c>
      <c r="G20" s="59" t="s">
        <v>164</v>
      </c>
    </row>
    <row r="21" spans="1:7" x14ac:dyDescent="0.25">
      <c r="A21" s="2" t="s">
        <v>13</v>
      </c>
      <c r="B21" s="7" t="s">
        <v>42</v>
      </c>
      <c r="C21" s="7" t="s">
        <v>43</v>
      </c>
      <c r="D21" s="59" t="s">
        <v>337</v>
      </c>
      <c r="E21" s="59" t="s">
        <v>338</v>
      </c>
      <c r="F21" s="59">
        <v>7.3599999999999999E-2</v>
      </c>
      <c r="G21" s="59">
        <v>3.1199999999999999E-2</v>
      </c>
    </row>
    <row r="22" spans="1:7" x14ac:dyDescent="0.25">
      <c r="A22" s="2"/>
      <c r="B22" s="7" t="s">
        <v>44</v>
      </c>
      <c r="C22" s="7" t="s">
        <v>8</v>
      </c>
      <c r="D22" s="59">
        <v>-1.7299999999999999E-2</v>
      </c>
      <c r="E22" s="59">
        <v>-1.4200000000000001E-2</v>
      </c>
      <c r="F22" s="59">
        <v>-4.6199999999999998E-2</v>
      </c>
      <c r="G22" s="59">
        <v>-3.6499999999999998E-2</v>
      </c>
    </row>
    <row r="23" spans="1:7" x14ac:dyDescent="0.25">
      <c r="A23" s="2" t="s">
        <v>17</v>
      </c>
      <c r="B23" s="7" t="s">
        <v>18</v>
      </c>
      <c r="C23" s="7" t="s">
        <v>19</v>
      </c>
      <c r="D23" s="7" t="s">
        <v>18</v>
      </c>
      <c r="E23" s="59" t="s">
        <v>165</v>
      </c>
      <c r="F23" s="7" t="s">
        <v>18</v>
      </c>
      <c r="G23" s="59" t="s">
        <v>149</v>
      </c>
    </row>
    <row r="24" spans="1:7" x14ac:dyDescent="0.25">
      <c r="A24" s="2"/>
      <c r="B24" s="7" t="s">
        <v>18</v>
      </c>
      <c r="C24" s="7" t="s">
        <v>20</v>
      </c>
      <c r="D24" s="7" t="s">
        <v>18</v>
      </c>
      <c r="E24" s="59" t="s">
        <v>166</v>
      </c>
      <c r="F24" s="7" t="s">
        <v>18</v>
      </c>
      <c r="G24" s="59" t="s">
        <v>167</v>
      </c>
    </row>
    <row r="25" spans="1:7" x14ac:dyDescent="0.25">
      <c r="A25" s="2" t="s">
        <v>21</v>
      </c>
      <c r="B25" s="7" t="s">
        <v>18</v>
      </c>
      <c r="C25" s="7" t="s">
        <v>22</v>
      </c>
      <c r="D25" s="7" t="s">
        <v>18</v>
      </c>
      <c r="E25" s="59">
        <v>-1.0699999999999999E-2</v>
      </c>
      <c r="F25" s="7" t="s">
        <v>18</v>
      </c>
      <c r="G25" s="59">
        <v>-3.0700000000000002E-2</v>
      </c>
    </row>
    <row r="26" spans="1:7" x14ac:dyDescent="0.25">
      <c r="A26" s="2"/>
      <c r="B26" s="7" t="s">
        <v>18</v>
      </c>
      <c r="C26" s="7" t="s">
        <v>23</v>
      </c>
      <c r="D26" s="7" t="s">
        <v>18</v>
      </c>
      <c r="E26" s="59">
        <v>-9.6500000000000006E-3</v>
      </c>
      <c r="F26" s="7" t="s">
        <v>18</v>
      </c>
      <c r="G26" s="59">
        <v>-2.1600000000000001E-2</v>
      </c>
    </row>
    <row r="27" spans="1:7" x14ac:dyDescent="0.25">
      <c r="A27" s="3" t="s">
        <v>24</v>
      </c>
      <c r="B27" s="6" t="s">
        <v>25</v>
      </c>
      <c r="C27" s="6" t="s">
        <v>26</v>
      </c>
      <c r="D27" s="60" t="s">
        <v>184</v>
      </c>
      <c r="E27" s="60" t="s">
        <v>155</v>
      </c>
      <c r="F27" s="60" t="s">
        <v>184</v>
      </c>
      <c r="G27" s="60" t="s">
        <v>155</v>
      </c>
    </row>
    <row r="28" spans="1:7" x14ac:dyDescent="0.25">
      <c r="A28" s="18" t="s">
        <v>27</v>
      </c>
      <c r="B28" s="19" t="s">
        <v>28</v>
      </c>
      <c r="C28" s="19" t="s">
        <v>29</v>
      </c>
      <c r="D28" s="16" t="s">
        <v>197</v>
      </c>
      <c r="E28" s="16" t="s">
        <v>168</v>
      </c>
      <c r="F28" s="16" t="s">
        <v>197</v>
      </c>
      <c r="G28" s="16" t="s">
        <v>169</v>
      </c>
    </row>
    <row r="29" spans="1:7" x14ac:dyDescent="0.25">
      <c r="A29" s="113" t="s">
        <v>45</v>
      </c>
      <c r="B29" s="113"/>
      <c r="C29" s="113"/>
      <c r="D29" s="113"/>
      <c r="E29" s="113"/>
      <c r="F29" s="113"/>
      <c r="G29" s="113"/>
    </row>
    <row r="30" spans="1:7" x14ac:dyDescent="0.25">
      <c r="A30" s="2" t="s">
        <v>6</v>
      </c>
      <c r="B30" s="7" t="s">
        <v>34</v>
      </c>
      <c r="C30" s="7" t="s">
        <v>46</v>
      </c>
      <c r="D30" s="59" t="s">
        <v>186</v>
      </c>
      <c r="E30" s="59" t="s">
        <v>170</v>
      </c>
      <c r="F30" s="59" t="s">
        <v>200</v>
      </c>
      <c r="G30" s="59" t="s">
        <v>171</v>
      </c>
    </row>
    <row r="31" spans="1:7" x14ac:dyDescent="0.25">
      <c r="A31" s="2"/>
      <c r="B31" s="7" t="s">
        <v>9</v>
      </c>
      <c r="C31" s="7" t="s">
        <v>10</v>
      </c>
      <c r="D31" s="59" t="s">
        <v>187</v>
      </c>
      <c r="E31" s="59" t="s">
        <v>172</v>
      </c>
      <c r="F31" s="59" t="s">
        <v>201</v>
      </c>
      <c r="G31" s="59" t="s">
        <v>118</v>
      </c>
    </row>
    <row r="32" spans="1:7" x14ac:dyDescent="0.25">
      <c r="A32" s="2" t="s">
        <v>37</v>
      </c>
      <c r="B32" s="7" t="s">
        <v>47</v>
      </c>
      <c r="C32" s="7" t="s">
        <v>48</v>
      </c>
      <c r="D32" s="59" t="s">
        <v>202</v>
      </c>
      <c r="E32" s="59" t="s">
        <v>173</v>
      </c>
      <c r="F32" s="59" t="s">
        <v>198</v>
      </c>
      <c r="G32" s="59" t="s">
        <v>174</v>
      </c>
    </row>
    <row r="33" spans="1:7" x14ac:dyDescent="0.25">
      <c r="A33" s="2"/>
      <c r="B33" s="7" t="s">
        <v>23</v>
      </c>
      <c r="C33" s="7" t="s">
        <v>40</v>
      </c>
      <c r="D33" s="59" t="s">
        <v>203</v>
      </c>
      <c r="E33" s="59" t="s">
        <v>175</v>
      </c>
      <c r="F33" s="59" t="s">
        <v>204</v>
      </c>
      <c r="G33" s="59" t="s">
        <v>176</v>
      </c>
    </row>
    <row r="34" spans="1:7" x14ac:dyDescent="0.25">
      <c r="A34" s="2" t="s">
        <v>13</v>
      </c>
      <c r="B34" s="7" t="s">
        <v>49</v>
      </c>
      <c r="C34" s="7" t="s">
        <v>50</v>
      </c>
      <c r="D34" s="59" t="s">
        <v>339</v>
      </c>
      <c r="E34" s="59" t="s">
        <v>340</v>
      </c>
      <c r="F34" s="59">
        <v>7.3599999999999999E-2</v>
      </c>
      <c r="G34" s="59">
        <v>2.9600000000000001E-2</v>
      </c>
    </row>
    <row r="35" spans="1:7" x14ac:dyDescent="0.25">
      <c r="A35" s="2"/>
      <c r="B35" s="7" t="s">
        <v>12</v>
      </c>
      <c r="C35" s="7" t="s">
        <v>51</v>
      </c>
      <c r="D35" s="59">
        <v>-1.8499999999999999E-2</v>
      </c>
      <c r="E35" s="59">
        <v>-1.5100000000000001E-2</v>
      </c>
      <c r="F35" s="59">
        <v>-4.6699999999999998E-2</v>
      </c>
      <c r="G35" s="59">
        <v>-3.6799999999999999E-2</v>
      </c>
    </row>
    <row r="36" spans="1:7" x14ac:dyDescent="0.25">
      <c r="A36" s="2" t="s">
        <v>52</v>
      </c>
      <c r="B36" s="7" t="s">
        <v>53</v>
      </c>
      <c r="C36" s="7" t="s">
        <v>54</v>
      </c>
      <c r="D36" s="59">
        <v>-1.33E-3</v>
      </c>
      <c r="E36" s="59">
        <v>-7.2300000000000003E-3</v>
      </c>
      <c r="F36" s="15">
        <v>-2.6400000000000001E-5</v>
      </c>
      <c r="G36" s="59">
        <v>-5.6299999999999996E-3</v>
      </c>
    </row>
    <row r="37" spans="1:7" x14ac:dyDescent="0.25">
      <c r="A37" s="2"/>
      <c r="B37" s="7" t="s">
        <v>15</v>
      </c>
      <c r="C37" s="7" t="s">
        <v>10</v>
      </c>
      <c r="D37" s="59">
        <v>-1.4200000000000001E-2</v>
      </c>
      <c r="E37" s="59">
        <v>-1.14E-3</v>
      </c>
      <c r="F37" s="59">
        <v>-1.43E-2</v>
      </c>
      <c r="G37" s="59">
        <v>-1.1299999999999999E-2</v>
      </c>
    </row>
    <row r="38" spans="1:7" x14ac:dyDescent="0.25">
      <c r="A38" s="2" t="s">
        <v>17</v>
      </c>
      <c r="B38" s="7" t="s">
        <v>18</v>
      </c>
      <c r="C38" s="7" t="s">
        <v>19</v>
      </c>
      <c r="D38" s="7" t="s">
        <v>18</v>
      </c>
      <c r="E38" s="59" t="s">
        <v>165</v>
      </c>
      <c r="F38" s="7" t="s">
        <v>18</v>
      </c>
      <c r="G38" s="59" t="s">
        <v>149</v>
      </c>
    </row>
    <row r="39" spans="1:7" x14ac:dyDescent="0.25">
      <c r="A39" s="2"/>
      <c r="B39" s="7" t="s">
        <v>18</v>
      </c>
      <c r="C39" s="7" t="s">
        <v>20</v>
      </c>
      <c r="D39" s="7" t="s">
        <v>18</v>
      </c>
      <c r="E39" s="59" t="s">
        <v>166</v>
      </c>
      <c r="F39" s="7" t="s">
        <v>18</v>
      </c>
      <c r="G39" s="59" t="s">
        <v>177</v>
      </c>
    </row>
    <row r="40" spans="1:7" x14ac:dyDescent="0.25">
      <c r="A40" s="2" t="s">
        <v>21</v>
      </c>
      <c r="B40" s="7" t="s">
        <v>18</v>
      </c>
      <c r="C40" s="7" t="s">
        <v>22</v>
      </c>
      <c r="D40" s="7" t="s">
        <v>18</v>
      </c>
      <c r="E40" s="59">
        <v>-1.0699999999999999E-2</v>
      </c>
      <c r="F40" s="7" t="s">
        <v>18</v>
      </c>
      <c r="G40" s="59">
        <v>-3.0800000000000001E-2</v>
      </c>
    </row>
    <row r="41" spans="1:7" x14ac:dyDescent="0.25">
      <c r="A41" s="4"/>
      <c r="B41" s="8" t="s">
        <v>18</v>
      </c>
      <c r="C41" s="8" t="s">
        <v>23</v>
      </c>
      <c r="D41" s="8" t="s">
        <v>18</v>
      </c>
      <c r="E41" s="22">
        <v>-9.6500000000000006E-3</v>
      </c>
      <c r="F41" s="8" t="s">
        <v>18</v>
      </c>
      <c r="G41" s="22">
        <v>-2.1600000000000001E-2</v>
      </c>
    </row>
    <row r="42" spans="1:7" x14ac:dyDescent="0.25">
      <c r="A42" s="2" t="s">
        <v>24</v>
      </c>
      <c r="B42" s="7" t="s">
        <v>25</v>
      </c>
      <c r="C42" s="7" t="s">
        <v>26</v>
      </c>
      <c r="D42" s="59" t="s">
        <v>184</v>
      </c>
      <c r="E42" s="59" t="s">
        <v>155</v>
      </c>
      <c r="F42" s="59" t="s">
        <v>184</v>
      </c>
      <c r="G42" s="59" t="s">
        <v>155</v>
      </c>
    </row>
    <row r="43" spans="1:7" x14ac:dyDescent="0.25">
      <c r="A43" s="4" t="s">
        <v>27</v>
      </c>
      <c r="B43" s="8" t="s">
        <v>28</v>
      </c>
      <c r="C43" s="8" t="s">
        <v>29</v>
      </c>
      <c r="D43" s="14" t="s">
        <v>197</v>
      </c>
      <c r="E43" s="59" t="s">
        <v>168</v>
      </c>
      <c r="F43" s="14" t="s">
        <v>197</v>
      </c>
      <c r="G43" s="59" t="s">
        <v>169</v>
      </c>
    </row>
    <row r="44" spans="1:7" ht="122.25" customHeight="1" x14ac:dyDescent="0.25">
      <c r="A44" s="111" t="s">
        <v>569</v>
      </c>
      <c r="B44" s="111"/>
      <c r="C44" s="111"/>
      <c r="D44" s="111"/>
      <c r="E44" s="111"/>
      <c r="F44" s="111"/>
      <c r="G44" s="111"/>
    </row>
  </sheetData>
  <mergeCells count="7">
    <mergeCell ref="A44:G44"/>
    <mergeCell ref="B2:C2"/>
    <mergeCell ref="D2:E2"/>
    <mergeCell ref="F2:G2"/>
    <mergeCell ref="A4:G4"/>
    <mergeCell ref="A16:G16"/>
    <mergeCell ref="A29:G2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3"/>
  <sheetViews>
    <sheetView workbookViewId="0">
      <selection activeCell="A2" sqref="A2"/>
    </sheetView>
  </sheetViews>
  <sheetFormatPr defaultColWidth="8.7109375" defaultRowHeight="15" x14ac:dyDescent="0.25"/>
  <cols>
    <col min="1" max="1" width="23" customWidth="1"/>
    <col min="2" max="5" width="14.7109375" customWidth="1"/>
    <col min="6" max="11" width="7.7109375" customWidth="1"/>
  </cols>
  <sheetData>
    <row r="1" spans="1:11" x14ac:dyDescent="0.25">
      <c r="A1" s="1" t="s">
        <v>1409</v>
      </c>
      <c r="B1" s="1"/>
      <c r="C1" s="1"/>
      <c r="D1" s="2"/>
      <c r="E1" s="2"/>
      <c r="G1" s="23"/>
      <c r="H1" s="23"/>
      <c r="I1" s="23"/>
      <c r="J1" s="23"/>
    </row>
    <row r="2" spans="1:11" ht="31.35" customHeight="1" x14ac:dyDescent="0.25">
      <c r="A2" s="12" t="s">
        <v>333</v>
      </c>
      <c r="B2" s="57" t="s">
        <v>332</v>
      </c>
      <c r="C2" s="57" t="s">
        <v>179</v>
      </c>
      <c r="D2" s="57" t="s">
        <v>180</v>
      </c>
      <c r="E2" s="57" t="s">
        <v>181</v>
      </c>
    </row>
    <row r="3" spans="1:11" x14ac:dyDescent="0.25">
      <c r="A3" s="3" t="s">
        <v>6</v>
      </c>
      <c r="B3" s="60" t="s">
        <v>467</v>
      </c>
      <c r="C3" s="60" t="s">
        <v>478</v>
      </c>
      <c r="D3" s="60" t="s">
        <v>479</v>
      </c>
      <c r="E3" s="60" t="s">
        <v>480</v>
      </c>
      <c r="H3" s="59" t="s">
        <v>467</v>
      </c>
      <c r="I3" s="59">
        <v>4.1300000000000003E-2</v>
      </c>
      <c r="J3" s="59">
        <v>6.9500000000000006E-2</v>
      </c>
      <c r="K3" s="59">
        <v>7.8600000000000003E-2</v>
      </c>
    </row>
    <row r="4" spans="1:11" x14ac:dyDescent="0.25">
      <c r="A4" s="2"/>
      <c r="B4" s="59" t="s">
        <v>92</v>
      </c>
      <c r="C4" s="59" t="s">
        <v>94</v>
      </c>
      <c r="D4" s="59" t="s">
        <v>371</v>
      </c>
      <c r="E4" s="59" t="s">
        <v>481</v>
      </c>
      <c r="H4" s="59" t="s">
        <v>92</v>
      </c>
      <c r="I4" s="59" t="s">
        <v>94</v>
      </c>
      <c r="J4" s="59" t="s">
        <v>371</v>
      </c>
      <c r="K4" s="59" t="s">
        <v>481</v>
      </c>
    </row>
    <row r="5" spans="1:11" x14ac:dyDescent="0.25">
      <c r="A5" s="2" t="s">
        <v>37</v>
      </c>
      <c r="B5" s="59" t="s">
        <v>472</v>
      </c>
      <c r="C5" s="59" t="s">
        <v>304</v>
      </c>
      <c r="D5" s="59" t="s">
        <v>475</v>
      </c>
      <c r="E5" s="59" t="s">
        <v>477</v>
      </c>
      <c r="H5" s="59">
        <v>-1.38E-2</v>
      </c>
      <c r="I5" s="59">
        <v>-2.58E-2</v>
      </c>
      <c r="J5" s="59">
        <v>-3.2800000000000003E-2</v>
      </c>
      <c r="K5" s="59" t="s">
        <v>477</v>
      </c>
    </row>
    <row r="6" spans="1:11" x14ac:dyDescent="0.25">
      <c r="A6" s="2"/>
      <c r="B6" s="59" t="s">
        <v>473</v>
      </c>
      <c r="C6" s="59" t="s">
        <v>474</v>
      </c>
      <c r="D6" s="59" t="s">
        <v>476</v>
      </c>
      <c r="E6" s="59" t="s">
        <v>459</v>
      </c>
      <c r="G6" s="23"/>
      <c r="H6" s="23">
        <f>-H3/(2*H5)</f>
        <v>-9.9637681159420288E-2</v>
      </c>
      <c r="I6" s="23">
        <f t="shared" ref="I6:K6" si="0">-I3/(2*I5)</f>
        <v>0.8003875968992249</v>
      </c>
      <c r="J6" s="23">
        <f t="shared" si="0"/>
        <v>1.0594512195121952</v>
      </c>
      <c r="K6" s="23">
        <f t="shared" si="0"/>
        <v>1.6375</v>
      </c>
    </row>
    <row r="7" spans="1:11" x14ac:dyDescent="0.25">
      <c r="A7" s="2" t="s">
        <v>17</v>
      </c>
      <c r="B7" s="59" t="s">
        <v>468</v>
      </c>
      <c r="C7" s="59" t="s">
        <v>469</v>
      </c>
      <c r="D7" s="59" t="s">
        <v>470</v>
      </c>
      <c r="E7" s="59" t="s">
        <v>471</v>
      </c>
    </row>
    <row r="8" spans="1:11" x14ac:dyDescent="0.25">
      <c r="A8" s="18"/>
      <c r="B8" s="59" t="s">
        <v>456</v>
      </c>
      <c r="C8" s="59" t="s">
        <v>177</v>
      </c>
      <c r="D8" s="59" t="s">
        <v>147</v>
      </c>
      <c r="E8" s="59" t="s">
        <v>462</v>
      </c>
      <c r="G8" s="25"/>
      <c r="H8" s="25"/>
      <c r="I8" s="25"/>
      <c r="J8" s="25"/>
    </row>
    <row r="9" spans="1:11" x14ac:dyDescent="0.25">
      <c r="A9" s="3" t="s">
        <v>24</v>
      </c>
      <c r="B9" s="60" t="s">
        <v>205</v>
      </c>
      <c r="C9" s="60" t="s">
        <v>206</v>
      </c>
      <c r="D9" s="60" t="s">
        <v>207</v>
      </c>
      <c r="E9" s="60" t="s">
        <v>208</v>
      </c>
    </row>
    <row r="10" spans="1:11" x14ac:dyDescent="0.25">
      <c r="A10" s="2" t="s">
        <v>27</v>
      </c>
      <c r="B10" s="117">
        <v>0.35699999999999998</v>
      </c>
      <c r="C10" s="117"/>
      <c r="D10" s="117"/>
      <c r="E10" s="117"/>
    </row>
    <row r="11" spans="1:11" x14ac:dyDescent="0.25">
      <c r="A11" s="2" t="s">
        <v>341</v>
      </c>
      <c r="B11" s="23">
        <v>-9.9637681159420288E-2</v>
      </c>
      <c r="C11" s="23">
        <v>0.8003875968992249</v>
      </c>
      <c r="D11" s="23">
        <v>1.0594512195121952</v>
      </c>
      <c r="E11" s="23">
        <v>1.6375</v>
      </c>
    </row>
    <row r="12" spans="1:11" x14ac:dyDescent="0.25">
      <c r="A12" s="18" t="s">
        <v>30</v>
      </c>
      <c r="B12" s="19" t="s">
        <v>209</v>
      </c>
      <c r="C12" s="19" t="s">
        <v>212</v>
      </c>
      <c r="D12" s="19" t="s">
        <v>211</v>
      </c>
      <c r="E12" s="19" t="s">
        <v>210</v>
      </c>
    </row>
    <row r="13" spans="1:11" ht="193.5" customHeight="1" x14ac:dyDescent="0.25">
      <c r="A13" s="111" t="s">
        <v>1403</v>
      </c>
      <c r="B13" s="111"/>
      <c r="C13" s="111"/>
      <c r="D13" s="111"/>
      <c r="E13" s="111"/>
    </row>
  </sheetData>
  <mergeCells count="2">
    <mergeCell ref="B10:E10"/>
    <mergeCell ref="A13:E1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0"/>
  <sheetViews>
    <sheetView topLeftCell="G1" workbookViewId="0">
      <selection activeCell="V28" sqref="V28"/>
    </sheetView>
  </sheetViews>
  <sheetFormatPr defaultColWidth="8.7109375" defaultRowHeight="15" x14ac:dyDescent="0.25"/>
  <sheetData>
    <row r="1" spans="1:9" x14ac:dyDescent="0.25">
      <c r="A1" t="s">
        <v>392</v>
      </c>
      <c r="B1" t="s">
        <v>393</v>
      </c>
      <c r="C1" t="s">
        <v>394</v>
      </c>
      <c r="D1" t="s">
        <v>395</v>
      </c>
      <c r="E1" t="s">
        <v>396</v>
      </c>
      <c r="F1" t="s">
        <v>397</v>
      </c>
      <c r="G1" t="s">
        <v>398</v>
      </c>
      <c r="H1" t="s">
        <v>399</v>
      </c>
      <c r="I1" t="s">
        <v>400</v>
      </c>
    </row>
    <row r="2" spans="1:9" x14ac:dyDescent="0.25">
      <c r="A2">
        <v>-1.95</v>
      </c>
      <c r="B2" s="23">
        <f>-0.00275*A2-0.0138*A2^2</f>
        <v>-4.7111999999999994E-2</v>
      </c>
      <c r="C2" s="23">
        <f>0.0413*A2-0.0258*A2^2</f>
        <v>-0.17863950000000001</v>
      </c>
      <c r="D2" s="23">
        <f>0.0695*A2-0.0328*A2^2</f>
        <v>-0.26024700000000001</v>
      </c>
      <c r="E2" s="23">
        <f>0.0786*A2-0.024*A2^2</f>
        <v>-0.24452999999999997</v>
      </c>
      <c r="F2" s="23">
        <f>0.0302*A2-0.0201*A2^2</f>
        <v>-0.13532024999999998</v>
      </c>
      <c r="G2" s="23">
        <f>0.0683*A2-0.0243*A2^2</f>
        <v>-0.22558574999999997</v>
      </c>
      <c r="H2" s="23">
        <f>0.103*A2-0.0169*A2^2</f>
        <v>-0.26511224999999994</v>
      </c>
      <c r="I2" s="23">
        <f>0.117*A2-0.00931*A2^2</f>
        <v>-0.26355127500000003</v>
      </c>
    </row>
    <row r="3" spans="1:9" x14ac:dyDescent="0.25">
      <c r="A3">
        <f>A2+0.05</f>
        <v>-1.9</v>
      </c>
      <c r="B3" s="23">
        <f t="shared" ref="B3:B66" si="0">-0.00275*A3-0.0138*A3^2</f>
        <v>-4.4592999999999994E-2</v>
      </c>
      <c r="C3" s="23">
        <f t="shared" ref="C3:C66" si="1">0.0413*A3-0.0258*A3^2</f>
        <v>-0.17160799999999998</v>
      </c>
      <c r="D3" s="23">
        <f t="shared" ref="D3:D66" si="2">0.0695*A3-0.0328*A3^2</f>
        <v>-0.25045800000000001</v>
      </c>
      <c r="E3" s="23">
        <f t="shared" ref="E3:E66" si="3">0.0786*A3-0.024*A3^2</f>
        <v>-0.23598</v>
      </c>
      <c r="F3" s="23">
        <f t="shared" ref="F3:F66" si="4">0.0302*A3-0.0201*A3^2</f>
        <v>-0.129941</v>
      </c>
      <c r="G3" s="23">
        <f t="shared" ref="G3:G66" si="5">0.0683*A3-0.0243*A3^2</f>
        <v>-0.21749299999999999</v>
      </c>
      <c r="H3" s="23">
        <f t="shared" ref="H3:H66" si="6">0.103*A3-0.0169*A3^2</f>
        <v>-0.25670899999999996</v>
      </c>
      <c r="I3" s="23">
        <f t="shared" ref="I3:I66" si="7">0.117*A3-0.00931*A3^2</f>
        <v>-0.2559091</v>
      </c>
    </row>
    <row r="4" spans="1:9" x14ac:dyDescent="0.25">
      <c r="A4">
        <f t="shared" ref="A4:A67" si="8">A3+0.05</f>
        <v>-1.8499999999999999</v>
      </c>
      <c r="B4" s="23">
        <f t="shared" si="0"/>
        <v>-4.2142999999999993E-2</v>
      </c>
      <c r="C4" s="23">
        <f t="shared" si="1"/>
        <v>-0.1647055</v>
      </c>
      <c r="D4" s="23">
        <f t="shared" si="2"/>
        <v>-0.24083299999999999</v>
      </c>
      <c r="E4" s="23">
        <f t="shared" si="3"/>
        <v>-0.22754999999999997</v>
      </c>
      <c r="F4" s="23">
        <f t="shared" si="4"/>
        <v>-0.12466224999999997</v>
      </c>
      <c r="G4" s="23">
        <f t="shared" si="5"/>
        <v>-0.20952174999999998</v>
      </c>
      <c r="H4" s="23">
        <f t="shared" si="6"/>
        <v>-0.24839024999999995</v>
      </c>
      <c r="I4" s="23">
        <f t="shared" si="7"/>
        <v>-0.24831347500000001</v>
      </c>
    </row>
    <row r="5" spans="1:9" x14ac:dyDescent="0.25">
      <c r="A5">
        <f t="shared" si="8"/>
        <v>-1.7999999999999998</v>
      </c>
      <c r="B5" s="23">
        <f t="shared" si="0"/>
        <v>-3.9761999999999992E-2</v>
      </c>
      <c r="C5" s="23">
        <f t="shared" si="1"/>
        <v>-0.15793199999999999</v>
      </c>
      <c r="D5" s="23">
        <f t="shared" si="2"/>
        <v>-0.23137199999999997</v>
      </c>
      <c r="E5" s="23">
        <f t="shared" si="3"/>
        <v>-0.21923999999999999</v>
      </c>
      <c r="F5" s="23">
        <f t="shared" si="4"/>
        <v>-0.11948399999999998</v>
      </c>
      <c r="G5" s="23">
        <f t="shared" si="5"/>
        <v>-0.20167199999999996</v>
      </c>
      <c r="H5" s="23">
        <f t="shared" si="6"/>
        <v>-0.24015599999999998</v>
      </c>
      <c r="I5" s="23">
        <f t="shared" si="7"/>
        <v>-0.24076439999999999</v>
      </c>
    </row>
    <row r="6" spans="1:9" x14ac:dyDescent="0.25">
      <c r="A6">
        <f t="shared" si="8"/>
        <v>-1.7499999999999998</v>
      </c>
      <c r="B6" s="23">
        <f t="shared" si="0"/>
        <v>-3.744999999999999E-2</v>
      </c>
      <c r="C6" s="23">
        <f t="shared" si="1"/>
        <v>-0.15128749999999996</v>
      </c>
      <c r="D6" s="23">
        <f t="shared" si="2"/>
        <v>-0.22207499999999997</v>
      </c>
      <c r="E6" s="23">
        <f t="shared" si="3"/>
        <v>-0.21104999999999996</v>
      </c>
      <c r="F6" s="23">
        <f t="shared" si="4"/>
        <v>-0.11440624999999997</v>
      </c>
      <c r="G6" s="23">
        <f t="shared" si="5"/>
        <v>-0.19394374999999997</v>
      </c>
      <c r="H6" s="23">
        <f t="shared" si="6"/>
        <v>-0.23200624999999994</v>
      </c>
      <c r="I6" s="23">
        <f t="shared" si="7"/>
        <v>-0.23326187499999998</v>
      </c>
    </row>
    <row r="7" spans="1:9" x14ac:dyDescent="0.25">
      <c r="A7">
        <f t="shared" si="8"/>
        <v>-1.6999999999999997</v>
      </c>
      <c r="B7" s="23">
        <f t="shared" si="0"/>
        <v>-3.5206999999999988E-2</v>
      </c>
      <c r="C7" s="23">
        <f t="shared" si="1"/>
        <v>-0.14477199999999996</v>
      </c>
      <c r="D7" s="23">
        <f t="shared" si="2"/>
        <v>-0.21294199999999996</v>
      </c>
      <c r="E7" s="23">
        <f t="shared" si="3"/>
        <v>-0.20297999999999997</v>
      </c>
      <c r="F7" s="23">
        <f t="shared" si="4"/>
        <v>-0.10942899999999997</v>
      </c>
      <c r="G7" s="23">
        <f t="shared" si="5"/>
        <v>-0.18633699999999997</v>
      </c>
      <c r="H7" s="23">
        <f t="shared" si="6"/>
        <v>-0.22394099999999995</v>
      </c>
      <c r="I7" s="23">
        <f t="shared" si="7"/>
        <v>-0.22580589999999998</v>
      </c>
    </row>
    <row r="8" spans="1:9" x14ac:dyDescent="0.25">
      <c r="A8">
        <f t="shared" si="8"/>
        <v>-1.6499999999999997</v>
      </c>
      <c r="B8" s="23">
        <f t="shared" si="0"/>
        <v>-3.3032999999999986E-2</v>
      </c>
      <c r="C8" s="23">
        <f t="shared" si="1"/>
        <v>-0.13838549999999997</v>
      </c>
      <c r="D8" s="23">
        <f t="shared" si="2"/>
        <v>-0.20397299999999996</v>
      </c>
      <c r="E8" s="23">
        <f t="shared" si="3"/>
        <v>-0.19502999999999993</v>
      </c>
      <c r="F8" s="23">
        <f t="shared" si="4"/>
        <v>-0.10455224999999996</v>
      </c>
      <c r="G8" s="23">
        <f t="shared" si="5"/>
        <v>-0.17885174999999995</v>
      </c>
      <c r="H8" s="23">
        <f t="shared" si="6"/>
        <v>-0.21596024999999994</v>
      </c>
      <c r="I8" s="23">
        <f t="shared" si="7"/>
        <v>-0.21839647499999995</v>
      </c>
    </row>
    <row r="9" spans="1:9" x14ac:dyDescent="0.25">
      <c r="A9">
        <f t="shared" si="8"/>
        <v>-1.5999999999999996</v>
      </c>
      <c r="B9" s="23">
        <f t="shared" si="0"/>
        <v>-3.0927999999999987E-2</v>
      </c>
      <c r="C9" s="23">
        <f t="shared" si="1"/>
        <v>-0.13212799999999997</v>
      </c>
      <c r="D9" s="23">
        <f t="shared" si="2"/>
        <v>-0.19516799999999995</v>
      </c>
      <c r="E9" s="23">
        <f t="shared" si="3"/>
        <v>-0.18719999999999995</v>
      </c>
      <c r="F9" s="23">
        <f t="shared" si="4"/>
        <v>-9.9775999999999962E-2</v>
      </c>
      <c r="G9" s="23">
        <f t="shared" si="5"/>
        <v>-0.17148799999999995</v>
      </c>
      <c r="H9" s="23">
        <f t="shared" si="6"/>
        <v>-0.20806399999999992</v>
      </c>
      <c r="I9" s="23">
        <f t="shared" si="7"/>
        <v>-0.21103359999999996</v>
      </c>
    </row>
    <row r="10" spans="1:9" x14ac:dyDescent="0.25">
      <c r="A10">
        <f t="shared" si="8"/>
        <v>-1.5499999999999996</v>
      </c>
      <c r="B10" s="23">
        <f t="shared" si="0"/>
        <v>-2.8891999999999984E-2</v>
      </c>
      <c r="C10" s="23">
        <f t="shared" si="1"/>
        <v>-0.12599949999999996</v>
      </c>
      <c r="D10" s="23">
        <f t="shared" si="2"/>
        <v>-0.18652699999999994</v>
      </c>
      <c r="E10" s="23">
        <f t="shared" si="3"/>
        <v>-0.17948999999999996</v>
      </c>
      <c r="F10" s="23">
        <f t="shared" si="4"/>
        <v>-9.510024999999997E-2</v>
      </c>
      <c r="G10" s="23">
        <f t="shared" si="5"/>
        <v>-0.16424574999999994</v>
      </c>
      <c r="H10" s="23">
        <f t="shared" si="6"/>
        <v>-0.20025224999999994</v>
      </c>
      <c r="I10" s="23">
        <f t="shared" si="7"/>
        <v>-0.20371727499999995</v>
      </c>
    </row>
    <row r="11" spans="1:9" x14ac:dyDescent="0.25">
      <c r="A11">
        <f t="shared" si="8"/>
        <v>-1.4999999999999996</v>
      </c>
      <c r="B11" s="23">
        <f t="shared" si="0"/>
        <v>-2.6924999999999984E-2</v>
      </c>
      <c r="C11" s="23">
        <f t="shared" si="1"/>
        <v>-0.11999999999999994</v>
      </c>
      <c r="D11" s="23">
        <f t="shared" si="2"/>
        <v>-0.17804999999999993</v>
      </c>
      <c r="E11" s="23">
        <f t="shared" si="3"/>
        <v>-0.17189999999999994</v>
      </c>
      <c r="F11" s="23">
        <f t="shared" si="4"/>
        <v>-9.0524999999999967E-2</v>
      </c>
      <c r="G11" s="23">
        <f t="shared" si="5"/>
        <v>-0.15712499999999993</v>
      </c>
      <c r="H11" s="23">
        <f t="shared" si="6"/>
        <v>-0.19252499999999992</v>
      </c>
      <c r="I11" s="23">
        <f t="shared" si="7"/>
        <v>-0.19644749999999994</v>
      </c>
    </row>
    <row r="12" spans="1:9" x14ac:dyDescent="0.25">
      <c r="A12">
        <f t="shared" si="8"/>
        <v>-1.4499999999999995</v>
      </c>
      <c r="B12" s="23">
        <f t="shared" si="0"/>
        <v>-2.5026999999999983E-2</v>
      </c>
      <c r="C12" s="23">
        <f t="shared" si="1"/>
        <v>-0.11412949999999995</v>
      </c>
      <c r="D12" s="23">
        <f t="shared" si="2"/>
        <v>-0.16973699999999994</v>
      </c>
      <c r="E12" s="23">
        <f t="shared" si="3"/>
        <v>-0.16442999999999994</v>
      </c>
      <c r="F12" s="23">
        <f t="shared" si="4"/>
        <v>-8.6050249999999967E-2</v>
      </c>
      <c r="G12" s="23">
        <f t="shared" si="5"/>
        <v>-0.15012574999999995</v>
      </c>
      <c r="H12" s="23">
        <f t="shared" si="6"/>
        <v>-0.18488224999999991</v>
      </c>
      <c r="I12" s="23">
        <f t="shared" si="7"/>
        <v>-0.18922427499999994</v>
      </c>
    </row>
    <row r="13" spans="1:9" x14ac:dyDescent="0.25">
      <c r="A13">
        <f t="shared" si="8"/>
        <v>-1.3999999999999995</v>
      </c>
      <c r="B13" s="23">
        <f t="shared" si="0"/>
        <v>-2.3197999999999979E-2</v>
      </c>
      <c r="C13" s="23">
        <f t="shared" si="1"/>
        <v>-0.10838799999999994</v>
      </c>
      <c r="D13" s="23">
        <f t="shared" si="2"/>
        <v>-0.16158799999999993</v>
      </c>
      <c r="E13" s="23">
        <f t="shared" si="3"/>
        <v>-0.15707999999999991</v>
      </c>
      <c r="F13" s="23">
        <f t="shared" si="4"/>
        <v>-8.1675999999999943E-2</v>
      </c>
      <c r="G13" s="23">
        <f t="shared" si="5"/>
        <v>-0.14324799999999993</v>
      </c>
      <c r="H13" s="23">
        <f t="shared" si="6"/>
        <v>-0.17732399999999993</v>
      </c>
      <c r="I13" s="23">
        <f t="shared" si="7"/>
        <v>-0.18204759999999992</v>
      </c>
    </row>
    <row r="14" spans="1:9" x14ac:dyDescent="0.25">
      <c r="A14">
        <f t="shared" si="8"/>
        <v>-1.3499999999999994</v>
      </c>
      <c r="B14" s="23">
        <f t="shared" si="0"/>
        <v>-2.1437999999999981E-2</v>
      </c>
      <c r="C14" s="23">
        <f t="shared" si="1"/>
        <v>-0.10277549999999994</v>
      </c>
      <c r="D14" s="23">
        <f t="shared" si="2"/>
        <v>-0.15360299999999993</v>
      </c>
      <c r="E14" s="23">
        <f t="shared" si="3"/>
        <v>-0.14984999999999993</v>
      </c>
      <c r="F14" s="23">
        <f t="shared" si="4"/>
        <v>-7.740224999999995E-2</v>
      </c>
      <c r="G14" s="23">
        <f t="shared" si="5"/>
        <v>-0.13649174999999991</v>
      </c>
      <c r="H14" s="23">
        <f t="shared" si="6"/>
        <v>-0.1698502499999999</v>
      </c>
      <c r="I14" s="23">
        <f t="shared" si="7"/>
        <v>-0.17491747499999993</v>
      </c>
    </row>
    <row r="15" spans="1:9" x14ac:dyDescent="0.25">
      <c r="A15">
        <f t="shared" si="8"/>
        <v>-1.2999999999999994</v>
      </c>
      <c r="B15" s="23">
        <f t="shared" si="0"/>
        <v>-1.974699999999998E-2</v>
      </c>
      <c r="C15" s="23">
        <f t="shared" si="1"/>
        <v>-9.7291999999999934E-2</v>
      </c>
      <c r="D15" s="23">
        <f t="shared" si="2"/>
        <v>-0.14578199999999991</v>
      </c>
      <c r="E15" s="23">
        <f t="shared" si="3"/>
        <v>-0.14273999999999992</v>
      </c>
      <c r="F15" s="23">
        <f t="shared" si="4"/>
        <v>-7.3228999999999947E-2</v>
      </c>
      <c r="G15" s="23">
        <f t="shared" si="5"/>
        <v>-0.12985699999999992</v>
      </c>
      <c r="H15" s="23">
        <f t="shared" si="6"/>
        <v>-0.16246099999999991</v>
      </c>
      <c r="I15" s="23">
        <f t="shared" si="7"/>
        <v>-0.16783389999999992</v>
      </c>
    </row>
    <row r="16" spans="1:9" x14ac:dyDescent="0.25">
      <c r="A16">
        <f t="shared" si="8"/>
        <v>-1.2499999999999993</v>
      </c>
      <c r="B16" s="23">
        <f t="shared" si="0"/>
        <v>-1.8124999999999974E-2</v>
      </c>
      <c r="C16" s="23">
        <f t="shared" si="1"/>
        <v>-9.1937499999999922E-2</v>
      </c>
      <c r="D16" s="23">
        <f t="shared" si="2"/>
        <v>-0.13812499999999991</v>
      </c>
      <c r="E16" s="23">
        <f t="shared" si="3"/>
        <v>-0.1357499999999999</v>
      </c>
      <c r="F16" s="23">
        <f t="shared" si="4"/>
        <v>-6.9156249999999947E-2</v>
      </c>
      <c r="G16" s="23">
        <f t="shared" si="5"/>
        <v>-0.1233437499999999</v>
      </c>
      <c r="H16" s="23">
        <f t="shared" si="6"/>
        <v>-0.15515624999999988</v>
      </c>
      <c r="I16" s="23">
        <f t="shared" si="7"/>
        <v>-0.16079687499999992</v>
      </c>
    </row>
    <row r="17" spans="1:9" x14ac:dyDescent="0.25">
      <c r="A17">
        <f t="shared" si="8"/>
        <v>-1.1999999999999993</v>
      </c>
      <c r="B17" s="23">
        <f t="shared" si="0"/>
        <v>-1.6571999999999979E-2</v>
      </c>
      <c r="C17" s="23">
        <f t="shared" si="1"/>
        <v>-8.6711999999999928E-2</v>
      </c>
      <c r="D17" s="23">
        <f t="shared" si="2"/>
        <v>-0.13063199999999991</v>
      </c>
      <c r="E17" s="23">
        <f t="shared" si="3"/>
        <v>-0.12887999999999991</v>
      </c>
      <c r="F17" s="23">
        <f t="shared" si="4"/>
        <v>-6.518399999999995E-2</v>
      </c>
      <c r="G17" s="23">
        <f t="shared" si="5"/>
        <v>-0.11695199999999992</v>
      </c>
      <c r="H17" s="23">
        <f t="shared" si="6"/>
        <v>-0.1479359999999999</v>
      </c>
      <c r="I17" s="23">
        <f t="shared" si="7"/>
        <v>-0.1538063999999999</v>
      </c>
    </row>
    <row r="18" spans="1:9" x14ac:dyDescent="0.25">
      <c r="A18">
        <f t="shared" si="8"/>
        <v>-1.1499999999999992</v>
      </c>
      <c r="B18" s="23">
        <f t="shared" si="0"/>
        <v>-1.5087999999999976E-2</v>
      </c>
      <c r="C18" s="23">
        <f t="shared" si="1"/>
        <v>-8.1615499999999924E-2</v>
      </c>
      <c r="D18" s="23">
        <f t="shared" si="2"/>
        <v>-0.1233029999999999</v>
      </c>
      <c r="E18" s="23">
        <f t="shared" si="3"/>
        <v>-0.12212999999999991</v>
      </c>
      <c r="F18" s="23">
        <f t="shared" si="4"/>
        <v>-6.1312249999999943E-2</v>
      </c>
      <c r="G18" s="23">
        <f t="shared" si="5"/>
        <v>-0.11068174999999991</v>
      </c>
      <c r="H18" s="23">
        <f t="shared" si="6"/>
        <v>-0.14080024999999988</v>
      </c>
      <c r="I18" s="23">
        <f t="shared" si="7"/>
        <v>-0.14686247499999991</v>
      </c>
    </row>
    <row r="19" spans="1:9" x14ac:dyDescent="0.25">
      <c r="A19">
        <f t="shared" si="8"/>
        <v>-1.0999999999999992</v>
      </c>
      <c r="B19" s="23">
        <f t="shared" si="0"/>
        <v>-1.3672999999999975E-2</v>
      </c>
      <c r="C19" s="23">
        <f t="shared" si="1"/>
        <v>-7.6647999999999925E-2</v>
      </c>
      <c r="D19" s="23">
        <f t="shared" si="2"/>
        <v>-0.11613799999999989</v>
      </c>
      <c r="E19" s="23">
        <f t="shared" si="3"/>
        <v>-0.11549999999999989</v>
      </c>
      <c r="F19" s="23">
        <f t="shared" si="4"/>
        <v>-5.7540999999999939E-2</v>
      </c>
      <c r="G19" s="23">
        <f t="shared" si="5"/>
        <v>-0.1045329999999999</v>
      </c>
      <c r="H19" s="23">
        <f t="shared" si="6"/>
        <v>-0.1337489999999999</v>
      </c>
      <c r="I19" s="23">
        <f t="shared" si="7"/>
        <v>-0.1399650999999999</v>
      </c>
    </row>
    <row r="20" spans="1:9" x14ac:dyDescent="0.25">
      <c r="A20">
        <f t="shared" si="8"/>
        <v>-1.0499999999999992</v>
      </c>
      <c r="B20" s="23">
        <f t="shared" si="0"/>
        <v>-1.2326999999999979E-2</v>
      </c>
      <c r="C20" s="23">
        <f t="shared" si="1"/>
        <v>-7.1809499999999915E-2</v>
      </c>
      <c r="D20" s="23">
        <f t="shared" si="2"/>
        <v>-0.10913699999999989</v>
      </c>
      <c r="E20" s="23">
        <f t="shared" si="3"/>
        <v>-0.10898999999999989</v>
      </c>
      <c r="F20" s="23">
        <f t="shared" si="4"/>
        <v>-5.3870249999999939E-2</v>
      </c>
      <c r="G20" s="23">
        <f t="shared" si="5"/>
        <v>-9.8505749999999906E-2</v>
      </c>
      <c r="H20" s="23">
        <f t="shared" si="6"/>
        <v>-0.12678224999999987</v>
      </c>
      <c r="I20" s="23">
        <f t="shared" si="7"/>
        <v>-0.13311427499999989</v>
      </c>
    </row>
    <row r="21" spans="1:9" x14ac:dyDescent="0.25">
      <c r="A21">
        <f t="shared" si="8"/>
        <v>-0.99999999999999911</v>
      </c>
      <c r="B21" s="23">
        <f t="shared" si="0"/>
        <v>-1.1049999999999978E-2</v>
      </c>
      <c r="C21" s="23">
        <f t="shared" si="1"/>
        <v>-6.7099999999999924E-2</v>
      </c>
      <c r="D21" s="23">
        <f t="shared" si="2"/>
        <v>-0.10229999999999989</v>
      </c>
      <c r="E21" s="23">
        <f t="shared" si="3"/>
        <v>-0.10259999999999989</v>
      </c>
      <c r="F21" s="23">
        <f t="shared" si="4"/>
        <v>-5.0299999999999942E-2</v>
      </c>
      <c r="G21" s="23">
        <f t="shared" si="5"/>
        <v>-9.2599999999999905E-2</v>
      </c>
      <c r="H21" s="23">
        <f t="shared" si="6"/>
        <v>-0.11989999999999987</v>
      </c>
      <c r="I21" s="23">
        <f t="shared" si="7"/>
        <v>-0.12630999999999989</v>
      </c>
    </row>
    <row r="22" spans="1:9" x14ac:dyDescent="0.25">
      <c r="A22">
        <f t="shared" si="8"/>
        <v>-0.94999999999999907</v>
      </c>
      <c r="B22" s="23">
        <f t="shared" si="0"/>
        <v>-9.8419999999999775E-3</v>
      </c>
      <c r="C22" s="23">
        <f t="shared" si="1"/>
        <v>-6.2519499999999922E-2</v>
      </c>
      <c r="D22" s="23">
        <f t="shared" si="2"/>
        <v>-9.5626999999999893E-2</v>
      </c>
      <c r="E22" s="23">
        <f t="shared" si="3"/>
        <v>-9.6329999999999888E-2</v>
      </c>
      <c r="F22" s="23">
        <f t="shared" si="4"/>
        <v>-4.6830249999999934E-2</v>
      </c>
      <c r="G22" s="23">
        <f t="shared" si="5"/>
        <v>-8.68157499999999E-2</v>
      </c>
      <c r="H22" s="23">
        <f t="shared" si="6"/>
        <v>-0.11310224999999986</v>
      </c>
      <c r="I22" s="23">
        <f t="shared" si="7"/>
        <v>-0.11955227499999989</v>
      </c>
    </row>
    <row r="23" spans="1:9" x14ac:dyDescent="0.25">
      <c r="A23">
        <f t="shared" si="8"/>
        <v>-0.89999999999999902</v>
      </c>
      <c r="B23" s="23">
        <f t="shared" si="0"/>
        <v>-8.7029999999999781E-3</v>
      </c>
      <c r="C23" s="23">
        <f t="shared" si="1"/>
        <v>-5.8067999999999911E-2</v>
      </c>
      <c r="D23" s="23">
        <f t="shared" si="2"/>
        <v>-8.9117999999999892E-2</v>
      </c>
      <c r="E23" s="23">
        <f t="shared" si="3"/>
        <v>-9.0179999999999885E-2</v>
      </c>
      <c r="F23" s="23">
        <f t="shared" si="4"/>
        <v>-4.3460999999999937E-2</v>
      </c>
      <c r="G23" s="23">
        <f t="shared" si="5"/>
        <v>-8.1152999999999892E-2</v>
      </c>
      <c r="H23" s="23">
        <f t="shared" si="6"/>
        <v>-0.10638899999999986</v>
      </c>
      <c r="I23" s="23">
        <f t="shared" si="7"/>
        <v>-0.11284109999999987</v>
      </c>
    </row>
    <row r="24" spans="1:9" x14ac:dyDescent="0.25">
      <c r="A24">
        <f t="shared" si="8"/>
        <v>-0.84999999999999898</v>
      </c>
      <c r="B24" s="23">
        <f t="shared" si="0"/>
        <v>-7.6329999999999783E-3</v>
      </c>
      <c r="C24" s="23">
        <f t="shared" si="1"/>
        <v>-5.3745499999999918E-2</v>
      </c>
      <c r="D24" s="23">
        <f t="shared" si="2"/>
        <v>-8.2772999999999874E-2</v>
      </c>
      <c r="E24" s="23">
        <f t="shared" si="3"/>
        <v>-8.4149999999999892E-2</v>
      </c>
      <c r="F24" s="23">
        <f t="shared" si="4"/>
        <v>-4.0192249999999936E-2</v>
      </c>
      <c r="G24" s="23">
        <f t="shared" si="5"/>
        <v>-7.5611749999999894E-2</v>
      </c>
      <c r="H24" s="23">
        <f t="shared" si="6"/>
        <v>-9.9760249999999856E-2</v>
      </c>
      <c r="I24" s="23">
        <f t="shared" si="7"/>
        <v>-0.10617647499999987</v>
      </c>
    </row>
    <row r="25" spans="1:9" x14ac:dyDescent="0.25">
      <c r="A25">
        <f t="shared" si="8"/>
        <v>-0.79999999999999893</v>
      </c>
      <c r="B25" s="23">
        <f t="shared" si="0"/>
        <v>-6.6319999999999799E-3</v>
      </c>
      <c r="C25" s="23">
        <f t="shared" si="1"/>
        <v>-4.9551999999999916E-2</v>
      </c>
      <c r="D25" s="23">
        <f t="shared" si="2"/>
        <v>-7.6591999999999882E-2</v>
      </c>
      <c r="E25" s="23">
        <f t="shared" si="3"/>
        <v>-7.8239999999999879E-2</v>
      </c>
      <c r="F25" s="23">
        <f t="shared" si="4"/>
        <v>-3.7023999999999939E-2</v>
      </c>
      <c r="G25" s="23">
        <f t="shared" si="5"/>
        <v>-7.0191999999999879E-2</v>
      </c>
      <c r="H25" s="23">
        <f t="shared" si="6"/>
        <v>-9.3215999999999855E-2</v>
      </c>
      <c r="I25" s="23">
        <f t="shared" si="7"/>
        <v>-9.9558399999999866E-2</v>
      </c>
    </row>
    <row r="26" spans="1:9" x14ac:dyDescent="0.25">
      <c r="A26">
        <f t="shared" si="8"/>
        <v>-0.74999999999999889</v>
      </c>
      <c r="B26" s="23">
        <f t="shared" si="0"/>
        <v>-5.6999999999999803E-3</v>
      </c>
      <c r="C26" s="23">
        <f t="shared" si="1"/>
        <v>-4.5487499999999917E-2</v>
      </c>
      <c r="D26" s="23">
        <f t="shared" si="2"/>
        <v>-7.0574999999999874E-2</v>
      </c>
      <c r="E26" s="23">
        <f t="shared" si="3"/>
        <v>-7.2449999999999876E-2</v>
      </c>
      <c r="F26" s="23">
        <f t="shared" si="4"/>
        <v>-3.3956249999999938E-2</v>
      </c>
      <c r="G26" s="23">
        <f t="shared" si="5"/>
        <v>-6.4893749999999889E-2</v>
      </c>
      <c r="H26" s="23">
        <f t="shared" si="6"/>
        <v>-8.6756249999999854E-2</v>
      </c>
      <c r="I26" s="23">
        <f t="shared" si="7"/>
        <v>-9.2986874999999858E-2</v>
      </c>
    </row>
    <row r="27" spans="1:9" x14ac:dyDescent="0.25">
      <c r="A27">
        <f t="shared" si="8"/>
        <v>-0.69999999999999885</v>
      </c>
      <c r="B27" s="23">
        <f t="shared" si="0"/>
        <v>-4.8369999999999802E-3</v>
      </c>
      <c r="C27" s="23">
        <f t="shared" si="1"/>
        <v>-4.1551999999999908E-2</v>
      </c>
      <c r="D27" s="23">
        <f t="shared" si="2"/>
        <v>-6.4721999999999863E-2</v>
      </c>
      <c r="E27" s="23">
        <f t="shared" si="3"/>
        <v>-6.6779999999999867E-2</v>
      </c>
      <c r="F27" s="23">
        <f t="shared" si="4"/>
        <v>-3.0988999999999933E-2</v>
      </c>
      <c r="G27" s="23">
        <f t="shared" si="5"/>
        <v>-5.9716999999999881E-2</v>
      </c>
      <c r="H27" s="23">
        <f t="shared" si="6"/>
        <v>-8.0380999999999841E-2</v>
      </c>
      <c r="I27" s="23">
        <f t="shared" si="7"/>
        <v>-8.6461899999999856E-2</v>
      </c>
    </row>
    <row r="28" spans="1:9" x14ac:dyDescent="0.25">
      <c r="A28">
        <f t="shared" si="8"/>
        <v>-0.6499999999999988</v>
      </c>
      <c r="B28" s="23">
        <f t="shared" si="0"/>
        <v>-4.0429999999999815E-3</v>
      </c>
      <c r="C28" s="23">
        <f t="shared" si="1"/>
        <v>-3.7745499999999911E-2</v>
      </c>
      <c r="D28" s="23">
        <f t="shared" si="2"/>
        <v>-5.9032999999999877E-2</v>
      </c>
      <c r="E28" s="23">
        <f t="shared" si="3"/>
        <v>-6.1229999999999868E-2</v>
      </c>
      <c r="F28" s="23">
        <f t="shared" si="4"/>
        <v>-2.8122249999999932E-2</v>
      </c>
      <c r="G28" s="23">
        <f t="shared" si="5"/>
        <v>-5.4661749999999884E-2</v>
      </c>
      <c r="H28" s="23">
        <f t="shared" si="6"/>
        <v>-7.4090249999999844E-2</v>
      </c>
      <c r="I28" s="23">
        <f t="shared" si="7"/>
        <v>-7.998347499999986E-2</v>
      </c>
    </row>
    <row r="29" spans="1:9" x14ac:dyDescent="0.25">
      <c r="A29">
        <f t="shared" si="8"/>
        <v>-0.59999999999999876</v>
      </c>
      <c r="B29" s="23">
        <f t="shared" si="0"/>
        <v>-3.3179999999999829E-3</v>
      </c>
      <c r="C29" s="23">
        <f t="shared" si="1"/>
        <v>-3.4067999999999911E-2</v>
      </c>
      <c r="D29" s="23">
        <f t="shared" si="2"/>
        <v>-5.3507999999999868E-2</v>
      </c>
      <c r="E29" s="23">
        <f t="shared" si="3"/>
        <v>-5.5799999999999864E-2</v>
      </c>
      <c r="F29" s="23">
        <f t="shared" si="4"/>
        <v>-2.5355999999999934E-2</v>
      </c>
      <c r="G29" s="23">
        <f t="shared" si="5"/>
        <v>-4.9727999999999876E-2</v>
      </c>
      <c r="H29" s="23">
        <f t="shared" si="6"/>
        <v>-6.7883999999999847E-2</v>
      </c>
      <c r="I29" s="23">
        <f t="shared" si="7"/>
        <v>-7.3551599999999842E-2</v>
      </c>
    </row>
    <row r="30" spans="1:9" x14ac:dyDescent="0.25">
      <c r="A30">
        <f t="shared" si="8"/>
        <v>-0.54999999999999871</v>
      </c>
      <c r="B30" s="23">
        <f t="shared" si="0"/>
        <v>-2.6619999999999838E-3</v>
      </c>
      <c r="C30" s="23">
        <f t="shared" si="1"/>
        <v>-3.0519499999999911E-2</v>
      </c>
      <c r="D30" s="23">
        <f t="shared" si="2"/>
        <v>-4.814699999999987E-2</v>
      </c>
      <c r="E30" s="23">
        <f t="shared" si="3"/>
        <v>-5.0489999999999868E-2</v>
      </c>
      <c r="F30" s="23">
        <f t="shared" si="4"/>
        <v>-2.2690249999999933E-2</v>
      </c>
      <c r="G30" s="23">
        <f t="shared" si="5"/>
        <v>-4.4915749999999879E-2</v>
      </c>
      <c r="H30" s="23">
        <f t="shared" si="6"/>
        <v>-6.1762249999999845E-2</v>
      </c>
      <c r="I30" s="23">
        <f t="shared" si="7"/>
        <v>-6.7166274999999845E-2</v>
      </c>
    </row>
    <row r="31" spans="1:9" x14ac:dyDescent="0.25">
      <c r="A31">
        <f t="shared" si="8"/>
        <v>-0.49999999999999872</v>
      </c>
      <c r="B31" s="23">
        <f t="shared" si="0"/>
        <v>-2.0749999999999857E-3</v>
      </c>
      <c r="C31" s="23">
        <f t="shared" si="1"/>
        <v>-2.7099999999999916E-2</v>
      </c>
      <c r="D31" s="23">
        <f t="shared" si="2"/>
        <v>-4.294999999999987E-2</v>
      </c>
      <c r="E31" s="23">
        <f t="shared" si="3"/>
        <v>-4.5299999999999875E-2</v>
      </c>
      <c r="F31" s="23">
        <f t="shared" si="4"/>
        <v>-2.0124999999999935E-2</v>
      </c>
      <c r="G31" s="23">
        <f t="shared" si="5"/>
        <v>-4.0224999999999879E-2</v>
      </c>
      <c r="H31" s="23">
        <f t="shared" si="6"/>
        <v>-5.5724999999999844E-2</v>
      </c>
      <c r="I31" s="23">
        <f t="shared" si="7"/>
        <v>-6.082749999999984E-2</v>
      </c>
    </row>
    <row r="32" spans="1:9" x14ac:dyDescent="0.25">
      <c r="A32">
        <f t="shared" si="8"/>
        <v>-0.44999999999999873</v>
      </c>
      <c r="B32" s="23">
        <f t="shared" si="0"/>
        <v>-1.5569999999999876E-3</v>
      </c>
      <c r="C32" s="23">
        <f t="shared" si="1"/>
        <v>-2.3809499999999921E-2</v>
      </c>
      <c r="D32" s="23">
        <f t="shared" si="2"/>
        <v>-3.7916999999999874E-2</v>
      </c>
      <c r="E32" s="23">
        <f t="shared" si="3"/>
        <v>-4.0229999999999877E-2</v>
      </c>
      <c r="F32" s="23">
        <f t="shared" si="4"/>
        <v>-1.766024999999994E-2</v>
      </c>
      <c r="G32" s="23">
        <f t="shared" si="5"/>
        <v>-3.5655749999999882E-2</v>
      </c>
      <c r="H32" s="23">
        <f t="shared" si="6"/>
        <v>-4.9772249999999851E-2</v>
      </c>
      <c r="I32" s="23">
        <f t="shared" si="7"/>
        <v>-5.4535274999999848E-2</v>
      </c>
    </row>
    <row r="33" spans="1:9" x14ac:dyDescent="0.25">
      <c r="A33">
        <f t="shared" si="8"/>
        <v>-0.39999999999999875</v>
      </c>
      <c r="B33" s="23">
        <f t="shared" si="0"/>
        <v>-1.1079999999999896E-3</v>
      </c>
      <c r="C33" s="23">
        <f t="shared" si="1"/>
        <v>-2.0647999999999923E-2</v>
      </c>
      <c r="D33" s="23">
        <f t="shared" si="2"/>
        <v>-3.3047999999999883E-2</v>
      </c>
      <c r="E33" s="23">
        <f t="shared" si="3"/>
        <v>-3.5279999999999881E-2</v>
      </c>
      <c r="F33" s="23">
        <f t="shared" si="4"/>
        <v>-1.5295999999999942E-2</v>
      </c>
      <c r="G33" s="23">
        <f t="shared" si="5"/>
        <v>-3.1207999999999889E-2</v>
      </c>
      <c r="H33" s="23">
        <f t="shared" si="6"/>
        <v>-4.3903999999999853E-2</v>
      </c>
      <c r="I33" s="23">
        <f t="shared" si="7"/>
        <v>-4.8289599999999849E-2</v>
      </c>
    </row>
    <row r="34" spans="1:9" x14ac:dyDescent="0.25">
      <c r="A34">
        <f t="shared" si="8"/>
        <v>-0.34999999999999876</v>
      </c>
      <c r="B34" s="23">
        <f t="shared" si="0"/>
        <v>-7.2799999999999124E-4</v>
      </c>
      <c r="C34" s="23">
        <f t="shared" si="1"/>
        <v>-1.761549999999993E-2</v>
      </c>
      <c r="D34" s="23">
        <f t="shared" si="2"/>
        <v>-2.8342999999999889E-2</v>
      </c>
      <c r="E34" s="23">
        <f t="shared" si="3"/>
        <v>-3.044999999999988E-2</v>
      </c>
      <c r="F34" s="23">
        <f t="shared" si="4"/>
        <v>-1.3032249999999945E-2</v>
      </c>
      <c r="G34" s="23">
        <f t="shared" si="5"/>
        <v>-2.6881749999999895E-2</v>
      </c>
      <c r="H34" s="23">
        <f t="shared" si="6"/>
        <v>-3.8120249999999849E-2</v>
      </c>
      <c r="I34" s="23">
        <f t="shared" si="7"/>
        <v>-4.209047499999985E-2</v>
      </c>
    </row>
    <row r="35" spans="1:9" x14ac:dyDescent="0.25">
      <c r="A35">
        <f t="shared" si="8"/>
        <v>-0.29999999999999877</v>
      </c>
      <c r="B35" s="23">
        <f t="shared" si="0"/>
        <v>-4.1699999999999333E-4</v>
      </c>
      <c r="C35" s="23">
        <f t="shared" si="1"/>
        <v>-1.471199999999993E-2</v>
      </c>
      <c r="D35" s="23">
        <f t="shared" si="2"/>
        <v>-2.3801999999999893E-2</v>
      </c>
      <c r="E35" s="23">
        <f t="shared" si="3"/>
        <v>-2.5739999999999885E-2</v>
      </c>
      <c r="F35" s="23">
        <f t="shared" si="4"/>
        <v>-1.0868999999999948E-2</v>
      </c>
      <c r="G35" s="23">
        <f t="shared" si="5"/>
        <v>-2.2676999999999895E-2</v>
      </c>
      <c r="H35" s="23">
        <f t="shared" si="6"/>
        <v>-3.242099999999986E-2</v>
      </c>
      <c r="I35" s="23">
        <f t="shared" si="7"/>
        <v>-3.5937899999999856E-2</v>
      </c>
    </row>
    <row r="36" spans="1:9" x14ac:dyDescent="0.25">
      <c r="A36">
        <f t="shared" si="8"/>
        <v>-0.24999999999999878</v>
      </c>
      <c r="B36" s="23">
        <f t="shared" si="0"/>
        <v>-1.7499999999999493E-4</v>
      </c>
      <c r="C36" s="23">
        <f t="shared" si="1"/>
        <v>-1.1937499999999934E-2</v>
      </c>
      <c r="D36" s="23">
        <f t="shared" si="2"/>
        <v>-1.9424999999999897E-2</v>
      </c>
      <c r="E36" s="23">
        <f t="shared" si="3"/>
        <v>-2.1149999999999888E-2</v>
      </c>
      <c r="F36" s="23">
        <f t="shared" si="4"/>
        <v>-8.8062499999999513E-3</v>
      </c>
      <c r="G36" s="23">
        <f t="shared" si="5"/>
        <v>-1.8593749999999902E-2</v>
      </c>
      <c r="H36" s="23">
        <f t="shared" si="6"/>
        <v>-2.6806249999999865E-2</v>
      </c>
      <c r="I36" s="23">
        <f t="shared" si="7"/>
        <v>-2.9831874999999855E-2</v>
      </c>
    </row>
    <row r="37" spans="1:9" x14ac:dyDescent="0.25">
      <c r="A37">
        <f t="shared" si="8"/>
        <v>-0.19999999999999879</v>
      </c>
      <c r="B37" s="23">
        <f t="shared" si="0"/>
        <v>-1.9999999999965792E-6</v>
      </c>
      <c r="C37" s="23">
        <f t="shared" si="1"/>
        <v>-9.2919999999999392E-3</v>
      </c>
      <c r="D37" s="23">
        <f t="shared" si="2"/>
        <v>-1.5211999999999903E-2</v>
      </c>
      <c r="E37" s="23">
        <f t="shared" si="3"/>
        <v>-1.6679999999999893E-2</v>
      </c>
      <c r="F37" s="23">
        <f t="shared" si="4"/>
        <v>-6.8439999999999543E-3</v>
      </c>
      <c r="G37" s="23">
        <f t="shared" si="5"/>
        <v>-1.4631999999999905E-2</v>
      </c>
      <c r="H37" s="23">
        <f t="shared" si="6"/>
        <v>-2.1275999999999868E-2</v>
      </c>
      <c r="I37" s="23">
        <f t="shared" si="7"/>
        <v>-2.3772399999999853E-2</v>
      </c>
    </row>
    <row r="38" spans="1:9" x14ac:dyDescent="0.25">
      <c r="A38">
        <f t="shared" si="8"/>
        <v>-0.1499999999999988</v>
      </c>
      <c r="B38" s="23">
        <f t="shared" si="0"/>
        <v>1.0200000000000167E-4</v>
      </c>
      <c r="C38" s="23">
        <f t="shared" si="1"/>
        <v>-6.7754999999999422E-3</v>
      </c>
      <c r="D38" s="23">
        <f t="shared" si="2"/>
        <v>-1.1162999999999906E-2</v>
      </c>
      <c r="E38" s="23">
        <f t="shared" si="3"/>
        <v>-1.2329999999999898E-2</v>
      </c>
      <c r="F38" s="23">
        <f t="shared" si="4"/>
        <v>-4.9822499999999563E-3</v>
      </c>
      <c r="G38" s="23">
        <f t="shared" si="5"/>
        <v>-1.0791749999999909E-2</v>
      </c>
      <c r="H38" s="23">
        <f t="shared" si="6"/>
        <v>-1.5830249999999869E-2</v>
      </c>
      <c r="I38" s="23">
        <f t="shared" si="7"/>
        <v>-1.7759474999999858E-2</v>
      </c>
    </row>
    <row r="39" spans="1:9" x14ac:dyDescent="0.25">
      <c r="A39">
        <f t="shared" si="8"/>
        <v>-9.9999999999998798E-2</v>
      </c>
      <c r="B39" s="23">
        <f t="shared" si="0"/>
        <v>1.3699999999999997E-4</v>
      </c>
      <c r="C39" s="23">
        <f t="shared" si="1"/>
        <v>-4.387999999999944E-3</v>
      </c>
      <c r="D39" s="23">
        <f t="shared" si="2"/>
        <v>-7.2779999999999095E-3</v>
      </c>
      <c r="E39" s="23">
        <f t="shared" si="3"/>
        <v>-8.0999999999998989E-3</v>
      </c>
      <c r="F39" s="23">
        <f t="shared" si="4"/>
        <v>-3.2209999999999587E-3</v>
      </c>
      <c r="G39" s="23">
        <f t="shared" si="5"/>
        <v>-7.0729999999999118E-3</v>
      </c>
      <c r="H39" s="23">
        <f t="shared" si="6"/>
        <v>-1.0468999999999871E-2</v>
      </c>
      <c r="I39" s="23">
        <f t="shared" si="7"/>
        <v>-1.1793099999999857E-2</v>
      </c>
    </row>
    <row r="40" spans="1:9" x14ac:dyDescent="0.25">
      <c r="A40">
        <f t="shared" si="8"/>
        <v>-4.9999999999998795E-2</v>
      </c>
      <c r="B40" s="23">
        <f t="shared" si="0"/>
        <v>1.0299999999999833E-4</v>
      </c>
      <c r="C40" s="23">
        <f t="shared" si="1"/>
        <v>-2.1294999999999474E-3</v>
      </c>
      <c r="D40" s="23">
        <f t="shared" si="2"/>
        <v>-3.5569999999999127E-3</v>
      </c>
      <c r="E40" s="23">
        <f t="shared" si="3"/>
        <v>-3.9899999999999025E-3</v>
      </c>
      <c r="F40" s="23">
        <f t="shared" si="4"/>
        <v>-1.5602499999999612E-3</v>
      </c>
      <c r="G40" s="23">
        <f t="shared" si="5"/>
        <v>-3.4757499999999147E-3</v>
      </c>
      <c r="H40" s="23">
        <f t="shared" si="6"/>
        <v>-5.192249999999874E-3</v>
      </c>
      <c r="I40" s="23">
        <f t="shared" si="7"/>
        <v>-5.8732749999998585E-3</v>
      </c>
    </row>
    <row r="41" spans="1:9" x14ac:dyDescent="0.25">
      <c r="A41">
        <v>0</v>
      </c>
      <c r="B41" s="23">
        <f t="shared" si="0"/>
        <v>0</v>
      </c>
      <c r="C41" s="23">
        <f t="shared" si="1"/>
        <v>0</v>
      </c>
      <c r="D41" s="23">
        <f t="shared" si="2"/>
        <v>0</v>
      </c>
      <c r="E41" s="23">
        <f t="shared" si="3"/>
        <v>0</v>
      </c>
      <c r="F41" s="23">
        <f t="shared" si="4"/>
        <v>0</v>
      </c>
      <c r="G41" s="23">
        <f t="shared" si="5"/>
        <v>0</v>
      </c>
      <c r="H41" s="23">
        <f t="shared" si="6"/>
        <v>0</v>
      </c>
      <c r="I41" s="23">
        <f t="shared" si="7"/>
        <v>0</v>
      </c>
    </row>
    <row r="42" spans="1:9" x14ac:dyDescent="0.25">
      <c r="A42">
        <f>A41+0.05</f>
        <v>0.05</v>
      </c>
      <c r="B42" s="23">
        <f t="shared" si="0"/>
        <v>-1.7200000000000001E-4</v>
      </c>
      <c r="C42" s="23">
        <f t="shared" si="1"/>
        <v>2.0005000000000005E-3</v>
      </c>
      <c r="D42" s="23">
        <f t="shared" si="2"/>
        <v>3.3930000000000006E-3</v>
      </c>
      <c r="E42" s="23">
        <f t="shared" si="3"/>
        <v>3.8700000000000002E-3</v>
      </c>
      <c r="F42" s="23">
        <f t="shared" si="4"/>
        <v>1.4597500000000001E-3</v>
      </c>
      <c r="G42" s="23">
        <f t="shared" si="5"/>
        <v>3.35425E-3</v>
      </c>
      <c r="H42" s="23">
        <f t="shared" si="6"/>
        <v>5.1077500000000003E-3</v>
      </c>
      <c r="I42" s="23">
        <f t="shared" si="7"/>
        <v>5.8267250000000013E-3</v>
      </c>
    </row>
    <row r="43" spans="1:9" x14ac:dyDescent="0.25">
      <c r="A43">
        <f t="shared" si="8"/>
        <v>0.1</v>
      </c>
      <c r="B43" s="23">
        <f t="shared" si="0"/>
        <v>-4.1300000000000006E-4</v>
      </c>
      <c r="C43" s="23">
        <f t="shared" si="1"/>
        <v>3.8720000000000009E-3</v>
      </c>
      <c r="D43" s="23">
        <f t="shared" si="2"/>
        <v>6.6220000000000011E-3</v>
      </c>
      <c r="E43" s="23">
        <f t="shared" si="3"/>
        <v>7.6200000000000009E-3</v>
      </c>
      <c r="F43" s="23">
        <f t="shared" si="4"/>
        <v>2.8189999999999999E-3</v>
      </c>
      <c r="G43" s="23">
        <f t="shared" si="5"/>
        <v>6.587E-3</v>
      </c>
      <c r="H43" s="23">
        <f t="shared" si="6"/>
        <v>1.0130999999999999E-2</v>
      </c>
      <c r="I43" s="23">
        <f t="shared" si="7"/>
        <v>1.1606900000000002E-2</v>
      </c>
    </row>
    <row r="44" spans="1:9" x14ac:dyDescent="0.25">
      <c r="A44">
        <f t="shared" si="8"/>
        <v>0.15000000000000002</v>
      </c>
      <c r="B44" s="23">
        <f t="shared" si="0"/>
        <v>-7.2300000000000012E-4</v>
      </c>
      <c r="C44" s="23">
        <f t="shared" si="1"/>
        <v>5.6145000000000014E-3</v>
      </c>
      <c r="D44" s="23">
        <f t="shared" si="2"/>
        <v>9.6870000000000012E-3</v>
      </c>
      <c r="E44" s="23">
        <f t="shared" si="3"/>
        <v>1.1250000000000001E-2</v>
      </c>
      <c r="F44" s="23">
        <f t="shared" si="4"/>
        <v>4.0777500000000006E-3</v>
      </c>
      <c r="G44" s="23">
        <f t="shared" si="5"/>
        <v>9.6982500000000003E-3</v>
      </c>
      <c r="H44" s="23">
        <f t="shared" si="6"/>
        <v>1.5069750000000002E-2</v>
      </c>
      <c r="I44" s="23">
        <f t="shared" si="7"/>
        <v>1.7340525000000002E-2</v>
      </c>
    </row>
    <row r="45" spans="1:9" x14ac:dyDescent="0.25">
      <c r="A45">
        <f t="shared" si="8"/>
        <v>0.2</v>
      </c>
      <c r="B45" s="23">
        <f t="shared" si="0"/>
        <v>-1.1020000000000001E-3</v>
      </c>
      <c r="C45" s="23">
        <f t="shared" si="1"/>
        <v>7.2280000000000018E-3</v>
      </c>
      <c r="D45" s="23">
        <f t="shared" si="2"/>
        <v>1.2588000000000002E-2</v>
      </c>
      <c r="E45" s="23">
        <f t="shared" si="3"/>
        <v>1.4760000000000001E-2</v>
      </c>
      <c r="F45" s="23">
        <f t="shared" si="4"/>
        <v>5.2360000000000002E-3</v>
      </c>
      <c r="G45" s="23">
        <f t="shared" si="5"/>
        <v>1.2688E-2</v>
      </c>
      <c r="H45" s="23">
        <f t="shared" si="6"/>
        <v>1.9924000000000001E-2</v>
      </c>
      <c r="I45" s="23">
        <f t="shared" si="7"/>
        <v>2.3027600000000006E-2</v>
      </c>
    </row>
    <row r="46" spans="1:9" x14ac:dyDescent="0.25">
      <c r="A46">
        <f t="shared" si="8"/>
        <v>0.25</v>
      </c>
      <c r="B46" s="23">
        <f t="shared" si="0"/>
        <v>-1.5499999999999999E-3</v>
      </c>
      <c r="C46" s="23">
        <f t="shared" si="1"/>
        <v>8.7125000000000015E-3</v>
      </c>
      <c r="D46" s="23">
        <f t="shared" si="2"/>
        <v>1.5325000000000002E-2</v>
      </c>
      <c r="E46" s="23">
        <f t="shared" si="3"/>
        <v>1.8149999999999999E-2</v>
      </c>
      <c r="F46" s="23">
        <f t="shared" si="4"/>
        <v>6.2937500000000007E-3</v>
      </c>
      <c r="G46" s="23">
        <f t="shared" si="5"/>
        <v>1.5556250000000001E-2</v>
      </c>
      <c r="H46" s="23">
        <f t="shared" si="6"/>
        <v>2.469375E-2</v>
      </c>
      <c r="I46" s="23">
        <f t="shared" si="7"/>
        <v>2.8668125000000003E-2</v>
      </c>
    </row>
    <row r="47" spans="1:9" x14ac:dyDescent="0.25">
      <c r="A47">
        <f t="shared" si="8"/>
        <v>0.3</v>
      </c>
      <c r="B47" s="23">
        <f t="shared" si="0"/>
        <v>-2.0669999999999998E-3</v>
      </c>
      <c r="C47" s="23">
        <f t="shared" si="1"/>
        <v>1.0068000000000001E-2</v>
      </c>
      <c r="D47" s="23">
        <f t="shared" si="2"/>
        <v>1.7898000000000001E-2</v>
      </c>
      <c r="E47" s="23">
        <f t="shared" si="3"/>
        <v>2.1420000000000002E-2</v>
      </c>
      <c r="F47" s="23">
        <f t="shared" si="4"/>
        <v>7.2510000000000005E-3</v>
      </c>
      <c r="G47" s="23">
        <f t="shared" si="5"/>
        <v>1.8303E-2</v>
      </c>
      <c r="H47" s="23">
        <f t="shared" si="6"/>
        <v>2.9378999999999995E-2</v>
      </c>
      <c r="I47" s="23">
        <f t="shared" si="7"/>
        <v>3.4262099999999997E-2</v>
      </c>
    </row>
    <row r="48" spans="1:9" x14ac:dyDescent="0.25">
      <c r="A48">
        <f t="shared" si="8"/>
        <v>0.35</v>
      </c>
      <c r="B48" s="23">
        <f t="shared" si="0"/>
        <v>-2.6529999999999995E-3</v>
      </c>
      <c r="C48" s="23">
        <f t="shared" si="1"/>
        <v>1.1294500000000001E-2</v>
      </c>
      <c r="D48" s="23">
        <f t="shared" si="2"/>
        <v>2.0306999999999999E-2</v>
      </c>
      <c r="E48" s="23">
        <f t="shared" si="3"/>
        <v>2.4570000000000002E-2</v>
      </c>
      <c r="F48" s="23">
        <f t="shared" si="4"/>
        <v>8.1077500000000004E-3</v>
      </c>
      <c r="G48" s="23">
        <f t="shared" si="5"/>
        <v>2.0928249999999999E-2</v>
      </c>
      <c r="H48" s="23">
        <f t="shared" si="6"/>
        <v>3.3979749999999996E-2</v>
      </c>
      <c r="I48" s="23">
        <f t="shared" si="7"/>
        <v>3.9809524999999998E-2</v>
      </c>
    </row>
    <row r="49" spans="1:9" x14ac:dyDescent="0.25">
      <c r="A49">
        <f t="shared" si="8"/>
        <v>0.39999999999999997</v>
      </c>
      <c r="B49" s="23">
        <f t="shared" si="0"/>
        <v>-3.3079999999999993E-3</v>
      </c>
      <c r="C49" s="23">
        <f t="shared" si="1"/>
        <v>1.2392E-2</v>
      </c>
      <c r="D49" s="23">
        <f t="shared" si="2"/>
        <v>2.2552000000000003E-2</v>
      </c>
      <c r="E49" s="23">
        <f t="shared" si="3"/>
        <v>2.7599999999999996E-2</v>
      </c>
      <c r="F49" s="23">
        <f t="shared" si="4"/>
        <v>8.8639999999999986E-3</v>
      </c>
      <c r="G49" s="23">
        <f t="shared" si="5"/>
        <v>2.3431999999999998E-2</v>
      </c>
      <c r="H49" s="23">
        <f t="shared" si="6"/>
        <v>3.8495999999999996E-2</v>
      </c>
      <c r="I49" s="23">
        <f t="shared" si="7"/>
        <v>4.5310400000000001E-2</v>
      </c>
    </row>
    <row r="50" spans="1:9" x14ac:dyDescent="0.25">
      <c r="A50">
        <f t="shared" si="8"/>
        <v>0.44999999999999996</v>
      </c>
      <c r="B50" s="23">
        <f t="shared" si="0"/>
        <v>-4.0319999999999991E-3</v>
      </c>
      <c r="C50" s="23">
        <f t="shared" si="1"/>
        <v>1.3360500000000001E-2</v>
      </c>
      <c r="D50" s="23">
        <f t="shared" si="2"/>
        <v>2.4632999999999999E-2</v>
      </c>
      <c r="E50" s="23">
        <f t="shared" si="3"/>
        <v>3.0509999999999999E-2</v>
      </c>
      <c r="F50" s="23">
        <f t="shared" si="4"/>
        <v>9.5197500000000004E-3</v>
      </c>
      <c r="G50" s="23">
        <f t="shared" si="5"/>
        <v>2.581425E-2</v>
      </c>
      <c r="H50" s="23">
        <f t="shared" si="6"/>
        <v>4.2927749999999994E-2</v>
      </c>
      <c r="I50" s="23">
        <f t="shared" si="7"/>
        <v>5.0764724999999997E-2</v>
      </c>
    </row>
    <row r="51" spans="1:9" x14ac:dyDescent="0.25">
      <c r="A51">
        <f t="shared" si="8"/>
        <v>0.49999999999999994</v>
      </c>
      <c r="B51" s="23">
        <f t="shared" si="0"/>
        <v>-4.8249999999999986E-3</v>
      </c>
      <c r="C51" s="23">
        <f t="shared" si="1"/>
        <v>1.4200000000000001E-2</v>
      </c>
      <c r="D51" s="23">
        <f t="shared" si="2"/>
        <v>2.6549999999999997E-2</v>
      </c>
      <c r="E51" s="23">
        <f t="shared" si="3"/>
        <v>3.3299999999999996E-2</v>
      </c>
      <c r="F51" s="23">
        <f t="shared" si="4"/>
        <v>1.0075000000000001E-2</v>
      </c>
      <c r="G51" s="23">
        <f t="shared" si="5"/>
        <v>2.8074999999999996E-2</v>
      </c>
      <c r="H51" s="23">
        <f t="shared" si="6"/>
        <v>4.7274999999999991E-2</v>
      </c>
      <c r="I51" s="23">
        <f t="shared" si="7"/>
        <v>5.61725E-2</v>
      </c>
    </row>
    <row r="52" spans="1:9" x14ac:dyDescent="0.25">
      <c r="A52">
        <f t="shared" si="8"/>
        <v>0.54999999999999993</v>
      </c>
      <c r="B52" s="23">
        <f t="shared" si="0"/>
        <v>-5.6869999999999993E-3</v>
      </c>
      <c r="C52" s="23">
        <f t="shared" si="1"/>
        <v>1.49105E-2</v>
      </c>
      <c r="D52" s="23">
        <f t="shared" si="2"/>
        <v>2.8303000000000002E-2</v>
      </c>
      <c r="E52" s="23">
        <f t="shared" si="3"/>
        <v>3.5970000000000002E-2</v>
      </c>
      <c r="F52" s="23">
        <f t="shared" si="4"/>
        <v>1.0529750000000001E-2</v>
      </c>
      <c r="G52" s="23">
        <f t="shared" si="5"/>
        <v>3.0214249999999998E-2</v>
      </c>
      <c r="H52" s="23">
        <f t="shared" si="6"/>
        <v>5.1537749999999993E-2</v>
      </c>
      <c r="I52" s="23">
        <f t="shared" si="7"/>
        <v>6.1533724999999991E-2</v>
      </c>
    </row>
    <row r="53" spans="1:9" x14ac:dyDescent="0.25">
      <c r="A53">
        <f t="shared" si="8"/>
        <v>0.6</v>
      </c>
      <c r="B53" s="23">
        <f t="shared" si="0"/>
        <v>-6.6179999999999989E-3</v>
      </c>
      <c r="C53" s="23">
        <f t="shared" si="1"/>
        <v>1.5492000000000001E-2</v>
      </c>
      <c r="D53" s="23">
        <f t="shared" si="2"/>
        <v>2.9892000000000002E-2</v>
      </c>
      <c r="E53" s="23">
        <f t="shared" si="3"/>
        <v>3.8519999999999999E-2</v>
      </c>
      <c r="F53" s="23">
        <f t="shared" si="4"/>
        <v>1.0884000000000001E-2</v>
      </c>
      <c r="G53" s="23">
        <f t="shared" si="5"/>
        <v>3.2231999999999997E-2</v>
      </c>
      <c r="H53" s="23">
        <f t="shared" si="6"/>
        <v>5.5715999999999995E-2</v>
      </c>
      <c r="I53" s="23">
        <f t="shared" si="7"/>
        <v>6.6848400000000002E-2</v>
      </c>
    </row>
    <row r="54" spans="1:9" x14ac:dyDescent="0.25">
      <c r="A54">
        <f t="shared" si="8"/>
        <v>0.65</v>
      </c>
      <c r="B54" s="23">
        <f t="shared" si="0"/>
        <v>-7.6180000000000006E-3</v>
      </c>
      <c r="C54" s="23">
        <f t="shared" si="1"/>
        <v>1.5944500000000004E-2</v>
      </c>
      <c r="D54" s="23">
        <f t="shared" si="2"/>
        <v>3.1317000000000005E-2</v>
      </c>
      <c r="E54" s="23">
        <f t="shared" si="3"/>
        <v>4.095E-2</v>
      </c>
      <c r="F54" s="23">
        <f t="shared" si="4"/>
        <v>1.113775E-2</v>
      </c>
      <c r="G54" s="23">
        <f t="shared" si="5"/>
        <v>3.4128250000000006E-2</v>
      </c>
      <c r="H54" s="23">
        <f t="shared" si="6"/>
        <v>5.9809749999999995E-2</v>
      </c>
      <c r="I54" s="23">
        <f t="shared" si="7"/>
        <v>7.2116525000000001E-2</v>
      </c>
    </row>
    <row r="55" spans="1:9" x14ac:dyDescent="0.25">
      <c r="A55">
        <f t="shared" si="8"/>
        <v>0.70000000000000007</v>
      </c>
      <c r="B55" s="23">
        <f t="shared" si="0"/>
        <v>-8.687000000000002E-3</v>
      </c>
      <c r="C55" s="23">
        <f t="shared" si="1"/>
        <v>1.6268000000000005E-2</v>
      </c>
      <c r="D55" s="23">
        <f t="shared" si="2"/>
        <v>3.2577999999999996E-2</v>
      </c>
      <c r="E55" s="23">
        <f t="shared" si="3"/>
        <v>4.3260000000000007E-2</v>
      </c>
      <c r="F55" s="23">
        <f t="shared" si="4"/>
        <v>1.1291000000000001E-2</v>
      </c>
      <c r="G55" s="23">
        <f t="shared" si="5"/>
        <v>3.5903000000000004E-2</v>
      </c>
      <c r="H55" s="23">
        <f t="shared" si="6"/>
        <v>6.3819000000000001E-2</v>
      </c>
      <c r="I55" s="23">
        <f t="shared" si="7"/>
        <v>7.7338100000000007E-2</v>
      </c>
    </row>
    <row r="56" spans="1:9" x14ac:dyDescent="0.25">
      <c r="A56">
        <f t="shared" si="8"/>
        <v>0.75000000000000011</v>
      </c>
      <c r="B56" s="23">
        <f t="shared" si="0"/>
        <v>-9.8250000000000039E-3</v>
      </c>
      <c r="C56" s="23">
        <f t="shared" si="1"/>
        <v>1.6462499999999998E-2</v>
      </c>
      <c r="D56" s="23">
        <f t="shared" si="2"/>
        <v>3.3675000000000004E-2</v>
      </c>
      <c r="E56" s="23">
        <f t="shared" si="3"/>
        <v>4.5450000000000004E-2</v>
      </c>
      <c r="F56" s="23">
        <f t="shared" si="4"/>
        <v>1.134375E-2</v>
      </c>
      <c r="G56" s="23">
        <f t="shared" si="5"/>
        <v>3.7556249999999999E-2</v>
      </c>
      <c r="H56" s="23">
        <f t="shared" si="6"/>
        <v>6.7743750000000005E-2</v>
      </c>
      <c r="I56" s="23">
        <f t="shared" si="7"/>
        <v>8.251312500000002E-2</v>
      </c>
    </row>
    <row r="57" spans="1:9" x14ac:dyDescent="0.25">
      <c r="A57">
        <f t="shared" si="8"/>
        <v>0.80000000000000016</v>
      </c>
      <c r="B57" s="23">
        <f t="shared" si="0"/>
        <v>-1.1032000000000004E-2</v>
      </c>
      <c r="C57" s="23">
        <f t="shared" si="1"/>
        <v>1.6528000000000001E-2</v>
      </c>
      <c r="D57" s="23">
        <f t="shared" si="2"/>
        <v>3.4608000000000007E-2</v>
      </c>
      <c r="E57" s="23">
        <f t="shared" si="3"/>
        <v>4.7520000000000014E-2</v>
      </c>
      <c r="F57" s="23">
        <f t="shared" si="4"/>
        <v>1.1296E-2</v>
      </c>
      <c r="G57" s="23">
        <f t="shared" si="5"/>
        <v>3.9088000000000005E-2</v>
      </c>
      <c r="H57" s="23">
        <f t="shared" si="6"/>
        <v>7.1584000000000009E-2</v>
      </c>
      <c r="I57" s="23">
        <f t="shared" si="7"/>
        <v>8.7641600000000028E-2</v>
      </c>
    </row>
    <row r="58" spans="1:9" x14ac:dyDescent="0.25">
      <c r="A58">
        <f t="shared" si="8"/>
        <v>0.8500000000000002</v>
      </c>
      <c r="B58" s="23">
        <f t="shared" si="0"/>
        <v>-1.2308000000000006E-2</v>
      </c>
      <c r="C58" s="23">
        <f t="shared" si="1"/>
        <v>1.6464500000000003E-2</v>
      </c>
      <c r="D58" s="23">
        <f t="shared" si="2"/>
        <v>3.5377000000000006E-2</v>
      </c>
      <c r="E58" s="23">
        <f t="shared" si="3"/>
        <v>4.9470000000000014E-2</v>
      </c>
      <c r="F58" s="23">
        <f t="shared" si="4"/>
        <v>1.1147749999999998E-2</v>
      </c>
      <c r="G58" s="23">
        <f t="shared" si="5"/>
        <v>4.0498250000000013E-2</v>
      </c>
      <c r="H58" s="23">
        <f t="shared" si="6"/>
        <v>7.5339750000000011E-2</v>
      </c>
      <c r="I58" s="23">
        <f t="shared" si="7"/>
        <v>9.2723525000000015E-2</v>
      </c>
    </row>
    <row r="59" spans="1:9" x14ac:dyDescent="0.25">
      <c r="A59">
        <f t="shared" si="8"/>
        <v>0.90000000000000024</v>
      </c>
      <c r="B59" s="23">
        <f t="shared" si="0"/>
        <v>-1.3653000000000005E-2</v>
      </c>
      <c r="C59" s="23">
        <f t="shared" si="1"/>
        <v>1.6272000000000005E-2</v>
      </c>
      <c r="D59" s="23">
        <f t="shared" si="2"/>
        <v>3.5982000000000007E-2</v>
      </c>
      <c r="E59" s="23">
        <f t="shared" si="3"/>
        <v>5.1300000000000012E-2</v>
      </c>
      <c r="F59" s="23">
        <f t="shared" si="4"/>
        <v>1.0899000000000002E-2</v>
      </c>
      <c r="G59" s="23">
        <f t="shared" si="5"/>
        <v>4.1787000000000005E-2</v>
      </c>
      <c r="H59" s="23">
        <f t="shared" si="6"/>
        <v>7.9011000000000012E-2</v>
      </c>
      <c r="I59" s="23">
        <f t="shared" si="7"/>
        <v>9.7758900000000024E-2</v>
      </c>
    </row>
    <row r="60" spans="1:9" x14ac:dyDescent="0.25">
      <c r="A60">
        <f t="shared" si="8"/>
        <v>0.95000000000000029</v>
      </c>
      <c r="B60" s="23">
        <f t="shared" si="0"/>
        <v>-1.5067000000000007E-2</v>
      </c>
      <c r="C60" s="23">
        <f t="shared" si="1"/>
        <v>1.5950499999999999E-2</v>
      </c>
      <c r="D60" s="23">
        <f t="shared" si="2"/>
        <v>3.6423000000000011E-2</v>
      </c>
      <c r="E60" s="23">
        <f t="shared" si="3"/>
        <v>5.3010000000000015E-2</v>
      </c>
      <c r="F60" s="23">
        <f t="shared" si="4"/>
        <v>1.054975E-2</v>
      </c>
      <c r="G60" s="23">
        <f t="shared" si="5"/>
        <v>4.2954250000000013E-2</v>
      </c>
      <c r="H60" s="23">
        <f t="shared" si="6"/>
        <v>8.2597750000000011E-2</v>
      </c>
      <c r="I60" s="23">
        <f t="shared" si="7"/>
        <v>0.10274772500000004</v>
      </c>
    </row>
    <row r="61" spans="1:9" x14ac:dyDescent="0.25">
      <c r="A61">
        <f t="shared" si="8"/>
        <v>1.0000000000000002</v>
      </c>
      <c r="B61" s="23">
        <f t="shared" si="0"/>
        <v>-1.6550000000000006E-2</v>
      </c>
      <c r="C61" s="23">
        <f t="shared" si="1"/>
        <v>1.55E-2</v>
      </c>
      <c r="D61" s="23">
        <f t="shared" si="2"/>
        <v>3.6700000000000003E-2</v>
      </c>
      <c r="E61" s="23">
        <f t="shared" si="3"/>
        <v>5.460000000000001E-2</v>
      </c>
      <c r="F61" s="23">
        <f t="shared" si="4"/>
        <v>1.0099999999999998E-2</v>
      </c>
      <c r="G61" s="23">
        <f t="shared" si="5"/>
        <v>4.4000000000000004E-2</v>
      </c>
      <c r="H61" s="23">
        <f t="shared" si="6"/>
        <v>8.610000000000001E-2</v>
      </c>
      <c r="I61" s="23">
        <f t="shared" si="7"/>
        <v>0.10769000000000004</v>
      </c>
    </row>
    <row r="62" spans="1:9" x14ac:dyDescent="0.25">
      <c r="A62">
        <f t="shared" si="8"/>
        <v>1.0500000000000003</v>
      </c>
      <c r="B62" s="23">
        <f t="shared" si="0"/>
        <v>-1.8102000000000007E-2</v>
      </c>
      <c r="C62" s="23">
        <f t="shared" si="1"/>
        <v>1.4920500000000003E-2</v>
      </c>
      <c r="D62" s="23">
        <f t="shared" si="2"/>
        <v>3.6813000000000005E-2</v>
      </c>
      <c r="E62" s="23">
        <f t="shared" si="3"/>
        <v>5.6070000000000009E-2</v>
      </c>
      <c r="F62" s="23">
        <f t="shared" si="4"/>
        <v>9.5497499999999992E-3</v>
      </c>
      <c r="G62" s="23">
        <f t="shared" si="5"/>
        <v>4.4924250000000006E-2</v>
      </c>
      <c r="H62" s="23">
        <f t="shared" si="6"/>
        <v>8.9517750000000021E-2</v>
      </c>
      <c r="I62" s="23">
        <f t="shared" si="7"/>
        <v>0.11258572500000004</v>
      </c>
    </row>
    <row r="63" spans="1:9" x14ac:dyDescent="0.25">
      <c r="A63">
        <f t="shared" si="8"/>
        <v>1.1000000000000003</v>
      </c>
      <c r="B63" s="23">
        <f t="shared" si="0"/>
        <v>-1.9723000000000008E-2</v>
      </c>
      <c r="C63" s="23">
        <f t="shared" si="1"/>
        <v>1.4212000000000002E-2</v>
      </c>
      <c r="D63" s="23">
        <f t="shared" si="2"/>
        <v>3.676200000000001E-2</v>
      </c>
      <c r="E63" s="23">
        <f t="shared" si="3"/>
        <v>5.7420000000000006E-2</v>
      </c>
      <c r="F63" s="23">
        <f t="shared" si="4"/>
        <v>8.8990000000000007E-3</v>
      </c>
      <c r="G63" s="23">
        <f t="shared" si="5"/>
        <v>4.5727000000000004E-2</v>
      </c>
      <c r="H63" s="23">
        <f t="shared" si="6"/>
        <v>9.2851000000000017E-2</v>
      </c>
      <c r="I63" s="23">
        <f t="shared" si="7"/>
        <v>0.11743490000000004</v>
      </c>
    </row>
    <row r="64" spans="1:9" x14ac:dyDescent="0.25">
      <c r="A64">
        <f t="shared" si="8"/>
        <v>1.1500000000000004</v>
      </c>
      <c r="B64" s="23">
        <f t="shared" si="0"/>
        <v>-2.1413000000000015E-2</v>
      </c>
      <c r="C64" s="23">
        <f t="shared" si="1"/>
        <v>1.3374499999999991E-2</v>
      </c>
      <c r="D64" s="23">
        <f t="shared" si="2"/>
        <v>3.6547000000000003E-2</v>
      </c>
      <c r="E64" s="23">
        <f t="shared" si="3"/>
        <v>5.8650000000000001E-2</v>
      </c>
      <c r="F64" s="23">
        <f t="shared" si="4"/>
        <v>8.1477499999999918E-3</v>
      </c>
      <c r="G64" s="23">
        <f t="shared" si="5"/>
        <v>4.6408249999999998E-2</v>
      </c>
      <c r="H64" s="23">
        <f t="shared" si="6"/>
        <v>9.6099750000000012E-2</v>
      </c>
      <c r="I64" s="23">
        <f t="shared" si="7"/>
        <v>0.12223752500000006</v>
      </c>
    </row>
    <row r="65" spans="1:9" x14ac:dyDescent="0.25">
      <c r="A65">
        <f t="shared" si="8"/>
        <v>1.2000000000000004</v>
      </c>
      <c r="B65" s="23">
        <f t="shared" si="0"/>
        <v>-2.3172000000000016E-2</v>
      </c>
      <c r="C65" s="23">
        <f t="shared" si="1"/>
        <v>1.2407999999999995E-2</v>
      </c>
      <c r="D65" s="23">
        <f t="shared" si="2"/>
        <v>3.6167999999999992E-2</v>
      </c>
      <c r="E65" s="23">
        <f t="shared" si="3"/>
        <v>5.9760000000000001E-2</v>
      </c>
      <c r="F65" s="23">
        <f t="shared" si="4"/>
        <v>7.2959999999999935E-3</v>
      </c>
      <c r="G65" s="23">
        <f t="shared" si="5"/>
        <v>4.696800000000001E-2</v>
      </c>
      <c r="H65" s="23">
        <f t="shared" si="6"/>
        <v>9.9264000000000019E-2</v>
      </c>
      <c r="I65" s="23">
        <f t="shared" si="7"/>
        <v>0.12699360000000004</v>
      </c>
    </row>
    <row r="66" spans="1:9" x14ac:dyDescent="0.25">
      <c r="A66">
        <f t="shared" si="8"/>
        <v>1.2500000000000004</v>
      </c>
      <c r="B66" s="23">
        <f t="shared" si="0"/>
        <v>-2.5000000000000015E-2</v>
      </c>
      <c r="C66" s="23">
        <f t="shared" si="1"/>
        <v>1.1312499999999996E-2</v>
      </c>
      <c r="D66" s="23">
        <f t="shared" si="2"/>
        <v>3.5624999999999997E-2</v>
      </c>
      <c r="E66" s="23">
        <f t="shared" si="3"/>
        <v>6.0750000000000019E-2</v>
      </c>
      <c r="F66" s="23">
        <f t="shared" si="4"/>
        <v>6.3437499999999883E-3</v>
      </c>
      <c r="G66" s="23">
        <f t="shared" si="5"/>
        <v>4.7406250000000011E-2</v>
      </c>
      <c r="H66" s="23">
        <f t="shared" si="6"/>
        <v>0.10234375000000001</v>
      </c>
      <c r="I66" s="23">
        <f t="shared" si="7"/>
        <v>0.13170312500000003</v>
      </c>
    </row>
    <row r="67" spans="1:9" x14ac:dyDescent="0.25">
      <c r="A67">
        <f t="shared" si="8"/>
        <v>1.3000000000000005</v>
      </c>
      <c r="B67" s="23">
        <f t="shared" ref="B67:B80" si="9">-0.00275*A67-0.0138*A67^2</f>
        <v>-2.6897000000000018E-2</v>
      </c>
      <c r="C67" s="23">
        <f t="shared" ref="C67:C80" si="10">0.0413*A67-0.0258*A67^2</f>
        <v>1.0087999999999993E-2</v>
      </c>
      <c r="D67" s="23">
        <f t="shared" ref="D67:D80" si="11">0.0695*A67-0.0328*A67^2</f>
        <v>3.4917999999999998E-2</v>
      </c>
      <c r="E67" s="23">
        <f t="shared" ref="E67:E80" si="12">0.0786*A67-0.024*A67^2</f>
        <v>6.1620000000000015E-2</v>
      </c>
      <c r="F67" s="23">
        <f t="shared" ref="F67:F80" si="13">0.0302*A67-0.0201*A67^2</f>
        <v>5.2909999999999902E-3</v>
      </c>
      <c r="G67" s="23">
        <f t="shared" ref="G67:G80" si="14">0.0683*A67-0.0243*A67^2</f>
        <v>4.7723000000000008E-2</v>
      </c>
      <c r="H67" s="23">
        <f t="shared" ref="H67:H80" si="15">0.103*A67-0.0169*A67^2</f>
        <v>0.10533900000000003</v>
      </c>
      <c r="I67" s="23">
        <f t="shared" ref="I67:I80" si="16">0.117*A67-0.00931*A67^2</f>
        <v>0.13636610000000005</v>
      </c>
    </row>
    <row r="68" spans="1:9" x14ac:dyDescent="0.25">
      <c r="A68">
        <f t="shared" ref="A68:A80" si="17">A67+0.05</f>
        <v>1.3500000000000005</v>
      </c>
      <c r="B68" s="23">
        <f t="shared" si="9"/>
        <v>-2.8863000000000017E-2</v>
      </c>
      <c r="C68" s="23">
        <f t="shared" si="10"/>
        <v>8.7344999999999923E-3</v>
      </c>
      <c r="D68" s="23">
        <f t="shared" si="11"/>
        <v>3.4047000000000001E-2</v>
      </c>
      <c r="E68" s="23">
        <f t="shared" si="12"/>
        <v>6.2370000000000016E-2</v>
      </c>
      <c r="F68" s="23">
        <f t="shared" si="13"/>
        <v>4.1377499999999887E-3</v>
      </c>
      <c r="G68" s="23">
        <f t="shared" si="14"/>
        <v>4.7918250000000009E-2</v>
      </c>
      <c r="H68" s="23">
        <f t="shared" si="15"/>
        <v>0.10824975000000002</v>
      </c>
      <c r="I68" s="23">
        <f t="shared" si="16"/>
        <v>0.14098252500000005</v>
      </c>
    </row>
    <row r="69" spans="1:9" x14ac:dyDescent="0.25">
      <c r="A69">
        <f t="shared" si="17"/>
        <v>1.4000000000000006</v>
      </c>
      <c r="B69" s="23">
        <f t="shared" si="9"/>
        <v>-3.0898000000000023E-2</v>
      </c>
      <c r="C69" s="23">
        <f t="shared" si="10"/>
        <v>7.2519999999999946E-3</v>
      </c>
      <c r="D69" s="23">
        <f t="shared" si="11"/>
        <v>3.3012E-2</v>
      </c>
      <c r="E69" s="23">
        <f t="shared" si="12"/>
        <v>6.3000000000000014E-2</v>
      </c>
      <c r="F69" s="23">
        <f t="shared" si="13"/>
        <v>2.8839999999999907E-3</v>
      </c>
      <c r="G69" s="23">
        <f t="shared" si="14"/>
        <v>4.7992000000000007E-2</v>
      </c>
      <c r="H69" s="23">
        <f t="shared" si="15"/>
        <v>0.11107600000000004</v>
      </c>
      <c r="I69" s="23">
        <f t="shared" si="16"/>
        <v>0.14555240000000008</v>
      </c>
    </row>
    <row r="70" spans="1:9" x14ac:dyDescent="0.25">
      <c r="A70">
        <f t="shared" si="17"/>
        <v>1.4500000000000006</v>
      </c>
      <c r="B70" s="23">
        <f t="shared" si="9"/>
        <v>-3.3002000000000024E-2</v>
      </c>
      <c r="C70" s="23">
        <f t="shared" si="10"/>
        <v>5.6404999999999789E-3</v>
      </c>
      <c r="D70" s="23">
        <f t="shared" si="11"/>
        <v>3.1812999999999994E-2</v>
      </c>
      <c r="E70" s="23">
        <f t="shared" si="12"/>
        <v>6.3510000000000011E-2</v>
      </c>
      <c r="F70" s="23">
        <f t="shared" si="13"/>
        <v>1.5297499999999895E-3</v>
      </c>
      <c r="G70" s="23">
        <f t="shared" si="14"/>
        <v>4.7944250000000001E-2</v>
      </c>
      <c r="H70" s="23">
        <f t="shared" si="15"/>
        <v>0.11381775000000004</v>
      </c>
      <c r="I70" s="23">
        <f t="shared" si="16"/>
        <v>0.15007572500000005</v>
      </c>
    </row>
    <row r="71" spans="1:9" x14ac:dyDescent="0.25">
      <c r="A71">
        <f t="shared" si="17"/>
        <v>1.5000000000000007</v>
      </c>
      <c r="B71" s="23">
        <f t="shared" si="9"/>
        <v>-3.5175000000000026E-2</v>
      </c>
      <c r="C71" s="23">
        <f t="shared" si="10"/>
        <v>3.8999999999999868E-3</v>
      </c>
      <c r="D71" s="23">
        <f t="shared" si="11"/>
        <v>3.0449999999999991E-2</v>
      </c>
      <c r="E71" s="23">
        <f t="shared" si="12"/>
        <v>6.3900000000000012E-2</v>
      </c>
      <c r="F71" s="23">
        <f t="shared" si="13"/>
        <v>7.4999999999984801E-5</v>
      </c>
      <c r="G71" s="23">
        <f t="shared" si="14"/>
        <v>4.7774999999999998E-2</v>
      </c>
      <c r="H71" s="23">
        <f t="shared" si="15"/>
        <v>0.11647500000000002</v>
      </c>
      <c r="I71" s="23">
        <f t="shared" si="16"/>
        <v>0.15455250000000009</v>
      </c>
    </row>
    <row r="72" spans="1:9" x14ac:dyDescent="0.25">
      <c r="A72">
        <f t="shared" si="17"/>
        <v>1.5500000000000007</v>
      </c>
      <c r="B72" s="23">
        <f t="shared" si="9"/>
        <v>-3.7417000000000034E-2</v>
      </c>
      <c r="C72" s="23">
        <f t="shared" si="10"/>
        <v>2.0304999999999768E-3</v>
      </c>
      <c r="D72" s="23">
        <f t="shared" si="11"/>
        <v>2.8922999999999977E-2</v>
      </c>
      <c r="E72" s="23">
        <f t="shared" si="12"/>
        <v>6.4170000000000005E-2</v>
      </c>
      <c r="F72" s="23">
        <f t="shared" si="13"/>
        <v>-1.4802500000000163E-3</v>
      </c>
      <c r="G72" s="23">
        <f t="shared" si="14"/>
        <v>4.7484249999999992E-2</v>
      </c>
      <c r="H72" s="23">
        <f t="shared" si="15"/>
        <v>0.11904775000000004</v>
      </c>
      <c r="I72" s="23">
        <f t="shared" si="16"/>
        <v>0.15898272500000007</v>
      </c>
    </row>
    <row r="73" spans="1:9" x14ac:dyDescent="0.25">
      <c r="A73">
        <f t="shared" si="17"/>
        <v>1.6000000000000008</v>
      </c>
      <c r="B73" s="23">
        <f t="shared" si="9"/>
        <v>-3.9728000000000034E-2</v>
      </c>
      <c r="C73" s="23">
        <f t="shared" si="10"/>
        <v>3.1999999999976492E-5</v>
      </c>
      <c r="D73" s="23">
        <f t="shared" si="11"/>
        <v>2.7231999999999978E-2</v>
      </c>
      <c r="E73" s="23">
        <f t="shared" si="12"/>
        <v>6.4320000000000016E-2</v>
      </c>
      <c r="F73" s="23">
        <f t="shared" si="13"/>
        <v>-3.1360000000000207E-3</v>
      </c>
      <c r="G73" s="23">
        <f t="shared" si="14"/>
        <v>4.7072000000000003E-2</v>
      </c>
      <c r="H73" s="23">
        <f t="shared" si="15"/>
        <v>0.12153600000000003</v>
      </c>
      <c r="I73" s="23">
        <f t="shared" si="16"/>
        <v>0.16336640000000008</v>
      </c>
    </row>
    <row r="74" spans="1:9" x14ac:dyDescent="0.25">
      <c r="A74">
        <f t="shared" si="17"/>
        <v>1.6500000000000008</v>
      </c>
      <c r="B74" s="23">
        <f t="shared" si="9"/>
        <v>-4.2108000000000041E-2</v>
      </c>
      <c r="C74" s="23">
        <f t="shared" si="10"/>
        <v>-2.0955000000000279E-3</v>
      </c>
      <c r="D74" s="23">
        <f t="shared" si="11"/>
        <v>2.5376999999999969E-2</v>
      </c>
      <c r="E74" s="23">
        <f t="shared" si="12"/>
        <v>6.4349999999999991E-2</v>
      </c>
      <c r="F74" s="23">
        <f t="shared" si="13"/>
        <v>-4.8922500000000285E-3</v>
      </c>
      <c r="G74" s="23">
        <f t="shared" si="14"/>
        <v>4.6538249999999989E-2</v>
      </c>
      <c r="H74" s="23">
        <f t="shared" si="15"/>
        <v>0.12393975000000003</v>
      </c>
      <c r="I74" s="23">
        <f t="shared" si="16"/>
        <v>0.16770352500000008</v>
      </c>
    </row>
    <row r="75" spans="1:9" x14ac:dyDescent="0.25">
      <c r="A75">
        <f t="shared" si="17"/>
        <v>1.7000000000000008</v>
      </c>
      <c r="B75" s="23">
        <f t="shared" si="9"/>
        <v>-4.4557000000000041E-2</v>
      </c>
      <c r="C75" s="23">
        <f t="shared" si="10"/>
        <v>-4.3520000000000364E-3</v>
      </c>
      <c r="D75" s="23">
        <f t="shared" si="11"/>
        <v>2.3357999999999976E-2</v>
      </c>
      <c r="E75" s="23">
        <f t="shared" si="12"/>
        <v>6.4259999999999998E-2</v>
      </c>
      <c r="F75" s="23">
        <f t="shared" si="13"/>
        <v>-6.7490000000000328E-3</v>
      </c>
      <c r="G75" s="23">
        <f t="shared" si="14"/>
        <v>4.5882999999999993E-2</v>
      </c>
      <c r="H75" s="23">
        <f t="shared" si="15"/>
        <v>0.12625900000000004</v>
      </c>
      <c r="I75" s="23">
        <f t="shared" si="16"/>
        <v>0.17199410000000007</v>
      </c>
    </row>
    <row r="76" spans="1:9" x14ac:dyDescent="0.25">
      <c r="A76">
        <f t="shared" si="17"/>
        <v>1.7500000000000009</v>
      </c>
      <c r="B76" s="23">
        <f t="shared" si="9"/>
        <v>-4.7075000000000047E-2</v>
      </c>
      <c r="C76" s="23">
        <f t="shared" si="10"/>
        <v>-6.7375000000000351E-3</v>
      </c>
      <c r="D76" s="23">
        <f t="shared" si="11"/>
        <v>2.1174999999999958E-2</v>
      </c>
      <c r="E76" s="23">
        <f t="shared" si="12"/>
        <v>6.405000000000001E-2</v>
      </c>
      <c r="F76" s="23">
        <f t="shared" si="13"/>
        <v>-8.7062500000000334E-3</v>
      </c>
      <c r="G76" s="23">
        <f t="shared" si="14"/>
        <v>4.5106249999999987E-2</v>
      </c>
      <c r="H76" s="23">
        <f t="shared" si="15"/>
        <v>0.12849375000000002</v>
      </c>
      <c r="I76" s="23">
        <f t="shared" si="16"/>
        <v>0.17623812500000011</v>
      </c>
    </row>
    <row r="77" spans="1:9" x14ac:dyDescent="0.25">
      <c r="A77">
        <f t="shared" si="17"/>
        <v>1.8000000000000009</v>
      </c>
      <c r="B77" s="23">
        <f t="shared" si="9"/>
        <v>-4.9662000000000046E-2</v>
      </c>
      <c r="C77" s="23">
        <f t="shared" si="10"/>
        <v>-9.252000000000038E-3</v>
      </c>
      <c r="D77" s="23">
        <f t="shared" si="11"/>
        <v>1.8827999999999956E-2</v>
      </c>
      <c r="E77" s="23">
        <f t="shared" si="12"/>
        <v>6.3719999999999999E-2</v>
      </c>
      <c r="F77" s="23">
        <f t="shared" si="13"/>
        <v>-1.0764000000000037E-2</v>
      </c>
      <c r="G77" s="23">
        <f t="shared" si="14"/>
        <v>4.4207999999999983E-2</v>
      </c>
      <c r="H77" s="23">
        <f t="shared" si="15"/>
        <v>0.13064400000000004</v>
      </c>
      <c r="I77" s="23">
        <f t="shared" si="16"/>
        <v>0.18043560000000008</v>
      </c>
    </row>
    <row r="78" spans="1:9" x14ac:dyDescent="0.25">
      <c r="A78">
        <f t="shared" si="17"/>
        <v>1.850000000000001</v>
      </c>
      <c r="B78" s="23">
        <f t="shared" si="9"/>
        <v>-5.2318000000000045E-2</v>
      </c>
      <c r="C78" s="23">
        <f t="shared" si="10"/>
        <v>-1.1895500000000045E-2</v>
      </c>
      <c r="D78" s="23">
        <f t="shared" si="11"/>
        <v>1.6316999999999957E-2</v>
      </c>
      <c r="E78" s="23">
        <f t="shared" si="12"/>
        <v>6.3270000000000007E-2</v>
      </c>
      <c r="F78" s="23">
        <f t="shared" si="13"/>
        <v>-1.2922250000000038E-2</v>
      </c>
      <c r="G78" s="23">
        <f t="shared" si="14"/>
        <v>4.3188249999999997E-2</v>
      </c>
      <c r="H78" s="23">
        <f t="shared" si="15"/>
        <v>0.13270975000000002</v>
      </c>
      <c r="I78" s="23">
        <f t="shared" si="16"/>
        <v>0.18458652500000008</v>
      </c>
    </row>
    <row r="79" spans="1:9" x14ac:dyDescent="0.25">
      <c r="A79">
        <f t="shared" si="17"/>
        <v>1.900000000000001</v>
      </c>
      <c r="B79" s="23">
        <f t="shared" si="9"/>
        <v>-5.504300000000005E-2</v>
      </c>
      <c r="C79" s="23">
        <f t="shared" si="10"/>
        <v>-1.4668000000000042E-2</v>
      </c>
      <c r="D79" s="23">
        <f t="shared" si="11"/>
        <v>1.3641999999999946E-2</v>
      </c>
      <c r="E79" s="23">
        <f t="shared" si="12"/>
        <v>6.2699999999999992E-2</v>
      </c>
      <c r="F79" s="23">
        <f t="shared" si="13"/>
        <v>-1.5181000000000049E-2</v>
      </c>
      <c r="G79" s="23">
        <f t="shared" si="14"/>
        <v>4.2046999999999987E-2</v>
      </c>
      <c r="H79" s="23">
        <f t="shared" si="15"/>
        <v>0.13469100000000003</v>
      </c>
      <c r="I79" s="23">
        <f t="shared" si="16"/>
        <v>0.18869090000000011</v>
      </c>
    </row>
    <row r="80" spans="1:9" x14ac:dyDescent="0.25">
      <c r="A80">
        <f t="shared" si="17"/>
        <v>1.9500000000000011</v>
      </c>
      <c r="B80" s="23">
        <f t="shared" si="9"/>
        <v>-5.7837000000000055E-2</v>
      </c>
      <c r="C80" s="23">
        <f t="shared" si="10"/>
        <v>-1.7569500000000057E-2</v>
      </c>
      <c r="D80" s="23">
        <f t="shared" si="11"/>
        <v>1.0802999999999938E-2</v>
      </c>
      <c r="E80" s="23">
        <f t="shared" si="12"/>
        <v>6.2009999999999996E-2</v>
      </c>
      <c r="F80" s="23">
        <f t="shared" si="13"/>
        <v>-1.7540250000000056E-2</v>
      </c>
      <c r="G80" s="23">
        <f t="shared" si="14"/>
        <v>4.078424999999998E-2</v>
      </c>
      <c r="H80" s="23">
        <f t="shared" si="15"/>
        <v>0.13658775000000006</v>
      </c>
      <c r="I80" s="23">
        <f t="shared" si="16"/>
        <v>0.19274872500000009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3"/>
  <sheetViews>
    <sheetView workbookViewId="0">
      <selection activeCell="A2" sqref="A2"/>
    </sheetView>
  </sheetViews>
  <sheetFormatPr defaultColWidth="8.7109375" defaultRowHeight="15" x14ac:dyDescent="0.25"/>
  <cols>
    <col min="1" max="1" width="30.7109375" customWidth="1"/>
    <col min="2" max="5" width="11.28515625" customWidth="1"/>
  </cols>
  <sheetData>
    <row r="1" spans="1:5" x14ac:dyDescent="0.25">
      <c r="A1" s="1" t="s">
        <v>1410</v>
      </c>
      <c r="B1" s="1"/>
      <c r="C1" s="1"/>
      <c r="D1" s="2"/>
      <c r="E1" s="2"/>
    </row>
    <row r="2" spans="1:5" ht="30" x14ac:dyDescent="0.25">
      <c r="A2" s="12" t="s">
        <v>178</v>
      </c>
      <c r="B2" s="13" t="s">
        <v>332</v>
      </c>
      <c r="C2" s="13" t="s">
        <v>179</v>
      </c>
      <c r="D2" s="13" t="s">
        <v>180</v>
      </c>
      <c r="E2" s="13" t="s">
        <v>181</v>
      </c>
    </row>
    <row r="3" spans="1:5" x14ac:dyDescent="0.25">
      <c r="A3" s="113" t="s">
        <v>937</v>
      </c>
      <c r="B3" s="113"/>
      <c r="C3" s="113"/>
      <c r="D3" s="113"/>
      <c r="E3" s="113"/>
    </row>
    <row r="4" spans="1:5" x14ac:dyDescent="0.25">
      <c r="A4" s="2" t="s">
        <v>6</v>
      </c>
      <c r="B4" s="9" t="s">
        <v>482</v>
      </c>
      <c r="C4" s="9" t="s">
        <v>938</v>
      </c>
      <c r="D4" s="9" t="s">
        <v>939</v>
      </c>
      <c r="E4" s="9" t="s">
        <v>940</v>
      </c>
    </row>
    <row r="5" spans="1:5" x14ac:dyDescent="0.25">
      <c r="A5" s="2"/>
      <c r="B5" s="9" t="s">
        <v>941</v>
      </c>
      <c r="C5" s="9" t="s">
        <v>942</v>
      </c>
      <c r="D5" s="9" t="s">
        <v>489</v>
      </c>
      <c r="E5" s="9" t="s">
        <v>806</v>
      </c>
    </row>
    <row r="6" spans="1:5" x14ac:dyDescent="0.25">
      <c r="A6" s="2" t="s">
        <v>943</v>
      </c>
      <c r="B6" s="9" t="s">
        <v>834</v>
      </c>
      <c r="C6" s="9" t="s">
        <v>944</v>
      </c>
      <c r="D6" s="9" t="s">
        <v>945</v>
      </c>
      <c r="E6" s="9" t="s">
        <v>946</v>
      </c>
    </row>
    <row r="7" spans="1:5" x14ac:dyDescent="0.25">
      <c r="A7" s="2"/>
      <c r="B7" s="9" t="s">
        <v>576</v>
      </c>
      <c r="C7" s="9" t="s">
        <v>560</v>
      </c>
      <c r="D7" s="9" t="s">
        <v>287</v>
      </c>
      <c r="E7" s="9" t="s">
        <v>454</v>
      </c>
    </row>
    <row r="8" spans="1:5" x14ac:dyDescent="0.25">
      <c r="A8" s="3" t="s">
        <v>24</v>
      </c>
      <c r="B8" s="10" t="s">
        <v>947</v>
      </c>
      <c r="C8" s="10" t="s">
        <v>948</v>
      </c>
      <c r="D8" s="10" t="s">
        <v>949</v>
      </c>
      <c r="E8" s="10" t="s">
        <v>950</v>
      </c>
    </row>
    <row r="9" spans="1:5" x14ac:dyDescent="0.25">
      <c r="A9" s="2" t="s">
        <v>27</v>
      </c>
      <c r="B9" s="9" t="s">
        <v>329</v>
      </c>
      <c r="C9" s="9" t="s">
        <v>951</v>
      </c>
      <c r="D9" s="9" t="s">
        <v>952</v>
      </c>
      <c r="E9" s="9" t="s">
        <v>953</v>
      </c>
    </row>
    <row r="10" spans="1:5" x14ac:dyDescent="0.25">
      <c r="A10" s="2" t="s">
        <v>30</v>
      </c>
      <c r="B10" s="7" t="s">
        <v>671</v>
      </c>
      <c r="C10" s="7" t="s">
        <v>954</v>
      </c>
      <c r="D10" s="7" t="s">
        <v>955</v>
      </c>
      <c r="E10" s="43">
        <v>20.079999999999998</v>
      </c>
    </row>
    <row r="11" spans="1:5" x14ac:dyDescent="0.25">
      <c r="A11" s="113" t="s">
        <v>956</v>
      </c>
      <c r="B11" s="113"/>
      <c r="C11" s="113"/>
      <c r="D11" s="113"/>
      <c r="E11" s="113"/>
    </row>
    <row r="12" spans="1:5" x14ac:dyDescent="0.25">
      <c r="A12" s="2" t="s">
        <v>6</v>
      </c>
      <c r="B12" s="9" t="s">
        <v>957</v>
      </c>
      <c r="C12" s="9" t="s">
        <v>958</v>
      </c>
      <c r="D12" s="9" t="s">
        <v>675</v>
      </c>
      <c r="E12" s="9" t="s">
        <v>959</v>
      </c>
    </row>
    <row r="13" spans="1:5" ht="13.5" customHeight="1" x14ac:dyDescent="0.25">
      <c r="A13" s="2"/>
      <c r="B13" s="9" t="s">
        <v>960</v>
      </c>
      <c r="C13" s="9" t="s">
        <v>961</v>
      </c>
      <c r="D13" s="9" t="s">
        <v>962</v>
      </c>
      <c r="E13" s="9" t="s">
        <v>963</v>
      </c>
    </row>
    <row r="14" spans="1:5" x14ac:dyDescent="0.25">
      <c r="A14" s="2" t="s">
        <v>37</v>
      </c>
      <c r="B14" s="9" t="s">
        <v>964</v>
      </c>
      <c r="C14" s="9" t="s">
        <v>965</v>
      </c>
      <c r="D14" s="9" t="s">
        <v>966</v>
      </c>
      <c r="E14" s="9" t="s">
        <v>497</v>
      </c>
    </row>
    <row r="15" spans="1:5" x14ac:dyDescent="0.25">
      <c r="A15" s="2"/>
      <c r="B15" s="9" t="s">
        <v>486</v>
      </c>
      <c r="C15" s="9" t="s">
        <v>967</v>
      </c>
      <c r="D15" s="9" t="s">
        <v>968</v>
      </c>
      <c r="E15" s="9" t="s">
        <v>969</v>
      </c>
    </row>
    <row r="16" spans="1:5" x14ac:dyDescent="0.25">
      <c r="A16" s="2" t="s">
        <v>943</v>
      </c>
      <c r="B16" s="9" t="s">
        <v>970</v>
      </c>
      <c r="C16" s="9" t="s">
        <v>971</v>
      </c>
      <c r="D16" s="9" t="s">
        <v>972</v>
      </c>
      <c r="E16" s="9" t="s">
        <v>973</v>
      </c>
    </row>
    <row r="17" spans="1:5" x14ac:dyDescent="0.25">
      <c r="A17" s="2"/>
      <c r="B17" s="9" t="s">
        <v>575</v>
      </c>
      <c r="C17" s="9" t="s">
        <v>560</v>
      </c>
      <c r="D17" s="9" t="s">
        <v>287</v>
      </c>
      <c r="E17" s="9" t="s">
        <v>454</v>
      </c>
    </row>
    <row r="18" spans="1:5" x14ac:dyDescent="0.25">
      <c r="A18" s="3" t="s">
        <v>24</v>
      </c>
      <c r="B18" s="10" t="s">
        <v>947</v>
      </c>
      <c r="C18" s="10" t="s">
        <v>948</v>
      </c>
      <c r="D18" s="10" t="s">
        <v>949</v>
      </c>
      <c r="E18" s="10" t="s">
        <v>950</v>
      </c>
    </row>
    <row r="19" spans="1:5" x14ac:dyDescent="0.25">
      <c r="A19" s="2" t="s">
        <v>27</v>
      </c>
      <c r="B19" s="9" t="s">
        <v>974</v>
      </c>
      <c r="C19" s="9" t="s">
        <v>951</v>
      </c>
      <c r="D19" s="9" t="s">
        <v>952</v>
      </c>
      <c r="E19" s="9" t="s">
        <v>975</v>
      </c>
    </row>
    <row r="20" spans="1:5" x14ac:dyDescent="0.25">
      <c r="A20" s="2" t="s">
        <v>341</v>
      </c>
      <c r="B20" s="23">
        <v>-1.5701219512195119</v>
      </c>
      <c r="C20" s="23">
        <v>-8.5227272727272734</v>
      </c>
      <c r="D20" s="23">
        <v>-7.7477477477477468</v>
      </c>
      <c r="E20" s="23">
        <v>-3.392282958199357</v>
      </c>
    </row>
    <row r="21" spans="1:5" x14ac:dyDescent="0.25">
      <c r="A21" s="2" t="s">
        <v>30</v>
      </c>
      <c r="B21" s="7" t="s">
        <v>671</v>
      </c>
      <c r="C21" s="7" t="s">
        <v>954</v>
      </c>
      <c r="D21" s="7" t="s">
        <v>955</v>
      </c>
      <c r="E21" s="43">
        <v>20.079999999999998</v>
      </c>
    </row>
    <row r="22" spans="1:5" ht="143.25" customHeight="1" x14ac:dyDescent="0.25">
      <c r="A22" s="111" t="s">
        <v>1404</v>
      </c>
      <c r="B22" s="111"/>
      <c r="C22" s="111"/>
      <c r="D22" s="111"/>
      <c r="E22" s="111"/>
    </row>
    <row r="23" spans="1:5" x14ac:dyDescent="0.25">
      <c r="A23" s="2" t="s">
        <v>570</v>
      </c>
    </row>
  </sheetData>
  <mergeCells count="3">
    <mergeCell ref="A22:E22"/>
    <mergeCell ref="A11:E11"/>
    <mergeCell ref="A3:E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workbookViewId="0"/>
  </sheetViews>
  <sheetFormatPr defaultColWidth="8.7109375" defaultRowHeight="15" x14ac:dyDescent="0.25"/>
  <cols>
    <col min="1" max="1" width="23" customWidth="1"/>
    <col min="2" max="5" width="14.7109375" customWidth="1"/>
    <col min="6" max="11" width="7.7109375" customWidth="1"/>
  </cols>
  <sheetData>
    <row r="1" spans="1:10" x14ac:dyDescent="0.25">
      <c r="A1" s="1" t="s">
        <v>1154</v>
      </c>
      <c r="B1" s="1"/>
      <c r="C1" s="1"/>
      <c r="D1" s="2"/>
      <c r="E1" s="2"/>
      <c r="G1" s="23"/>
      <c r="H1" s="23"/>
      <c r="I1" s="23"/>
      <c r="J1" s="23"/>
    </row>
    <row r="2" spans="1:10" ht="31.35" customHeight="1" x14ac:dyDescent="0.25">
      <c r="A2" s="12" t="s">
        <v>333</v>
      </c>
      <c r="B2" s="13" t="s">
        <v>332</v>
      </c>
      <c r="C2" s="13" t="s">
        <v>179</v>
      </c>
      <c r="D2" s="13" t="s">
        <v>180</v>
      </c>
      <c r="E2" s="13" t="s">
        <v>181</v>
      </c>
    </row>
    <row r="3" spans="1:10" x14ac:dyDescent="0.25">
      <c r="A3" s="3" t="s">
        <v>6</v>
      </c>
      <c r="B3" s="9" t="s">
        <v>216</v>
      </c>
      <c r="C3" s="9" t="s">
        <v>217</v>
      </c>
      <c r="D3" s="9" t="s">
        <v>218</v>
      </c>
      <c r="E3" s="9" t="s">
        <v>219</v>
      </c>
    </row>
    <row r="4" spans="1:10" x14ac:dyDescent="0.25">
      <c r="A4" s="2"/>
      <c r="B4" s="9" t="s">
        <v>220</v>
      </c>
      <c r="C4" s="9" t="s">
        <v>160</v>
      </c>
      <c r="D4" s="9" t="s">
        <v>194</v>
      </c>
      <c r="E4" s="9" t="s">
        <v>221</v>
      </c>
      <c r="G4" s="25"/>
      <c r="H4" s="25"/>
      <c r="I4" s="25"/>
      <c r="J4" s="25"/>
    </row>
    <row r="5" spans="1:10" x14ac:dyDescent="0.25">
      <c r="A5" s="2" t="s">
        <v>37</v>
      </c>
      <c r="B5" s="9" t="s">
        <v>222</v>
      </c>
      <c r="C5" s="9" t="s">
        <v>98</v>
      </c>
      <c r="D5" s="9" t="s">
        <v>223</v>
      </c>
      <c r="E5" s="9" t="s">
        <v>224</v>
      </c>
    </row>
    <row r="6" spans="1:10" x14ac:dyDescent="0.25">
      <c r="A6" s="2"/>
      <c r="B6" s="9" t="s">
        <v>225</v>
      </c>
      <c r="C6" s="9" t="s">
        <v>226</v>
      </c>
      <c r="D6" s="9" t="s">
        <v>227</v>
      </c>
      <c r="E6" s="9" t="s">
        <v>228</v>
      </c>
    </row>
    <row r="7" spans="1:10" x14ac:dyDescent="0.25">
      <c r="A7" s="2" t="s">
        <v>17</v>
      </c>
      <c r="B7" s="9" t="s">
        <v>229</v>
      </c>
      <c r="C7" s="9" t="s">
        <v>230</v>
      </c>
      <c r="D7" s="9" t="s">
        <v>231</v>
      </c>
      <c r="E7" s="9" t="s">
        <v>232</v>
      </c>
    </row>
    <row r="8" spans="1:10" x14ac:dyDescent="0.25">
      <c r="A8" s="2"/>
      <c r="B8" s="9" t="s">
        <v>233</v>
      </c>
      <c r="C8" s="9" t="s">
        <v>234</v>
      </c>
      <c r="D8" s="9" t="s">
        <v>235</v>
      </c>
      <c r="E8" s="9" t="s">
        <v>236</v>
      </c>
      <c r="G8" s="23"/>
      <c r="H8" s="23"/>
      <c r="I8" s="23"/>
      <c r="J8" s="23"/>
    </row>
    <row r="9" spans="1:10" x14ac:dyDescent="0.25">
      <c r="A9" s="3" t="s">
        <v>24</v>
      </c>
      <c r="B9" s="10" t="s">
        <v>237</v>
      </c>
      <c r="C9" s="10" t="s">
        <v>238</v>
      </c>
      <c r="D9" s="10" t="s">
        <v>239</v>
      </c>
      <c r="E9" s="10" t="s">
        <v>240</v>
      </c>
    </row>
    <row r="10" spans="1:10" x14ac:dyDescent="0.25">
      <c r="A10" s="2" t="s">
        <v>27</v>
      </c>
      <c r="B10" s="9" t="s">
        <v>241</v>
      </c>
      <c r="C10" s="9" t="s">
        <v>242</v>
      </c>
      <c r="D10" s="9" t="s">
        <v>243</v>
      </c>
      <c r="E10" s="9" t="s">
        <v>244</v>
      </c>
      <c r="G10" s="25"/>
      <c r="H10" s="25"/>
      <c r="I10" s="25"/>
      <c r="J10" s="25"/>
    </row>
    <row r="11" spans="1:10" x14ac:dyDescent="0.25">
      <c r="A11" s="2" t="s">
        <v>341</v>
      </c>
      <c r="B11" s="23">
        <f>0.0302/(2*0.0201)</f>
        <v>0.75124378109452739</v>
      </c>
      <c r="C11" s="23">
        <f>0.0683/(2*0.0243)</f>
        <v>1.4053497942386832</v>
      </c>
      <c r="D11" s="23">
        <f>0.103/(2*0.0169)</f>
        <v>3.0473372781065091</v>
      </c>
      <c r="E11" s="23">
        <f>0.117/(2*0.00931)</f>
        <v>6.2835660580021484</v>
      </c>
    </row>
    <row r="12" spans="1:10" x14ac:dyDescent="0.25">
      <c r="A12" s="18" t="s">
        <v>30</v>
      </c>
      <c r="B12" s="19" t="s">
        <v>213</v>
      </c>
      <c r="C12" s="19" t="s">
        <v>214</v>
      </c>
      <c r="D12" s="19" t="s">
        <v>215</v>
      </c>
      <c r="E12" s="20">
        <v>10.41</v>
      </c>
    </row>
    <row r="13" spans="1:10" ht="126.75" customHeight="1" x14ac:dyDescent="0.25">
      <c r="A13" s="111" t="s">
        <v>1405</v>
      </c>
      <c r="B13" s="111"/>
      <c r="C13" s="111"/>
      <c r="D13" s="111"/>
      <c r="E13" s="111"/>
    </row>
  </sheetData>
  <mergeCells count="1">
    <mergeCell ref="A13:E1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21"/>
  <sheetViews>
    <sheetView workbookViewId="0">
      <selection activeCell="A2" sqref="A2"/>
    </sheetView>
  </sheetViews>
  <sheetFormatPr defaultColWidth="8.85546875" defaultRowHeight="15" x14ac:dyDescent="0.25"/>
  <cols>
    <col min="1" max="1" width="21.42578125" customWidth="1"/>
    <col min="2" max="3" width="14.140625" customWidth="1"/>
  </cols>
  <sheetData>
    <row r="1" spans="1:3" x14ac:dyDescent="0.25">
      <c r="A1" s="38" t="s">
        <v>1411</v>
      </c>
    </row>
    <row r="2" spans="1:3" x14ac:dyDescent="0.25">
      <c r="A2" s="61" t="s">
        <v>1105</v>
      </c>
      <c r="B2" s="61" t="s">
        <v>1092</v>
      </c>
      <c r="C2" s="61" t="s">
        <v>1093</v>
      </c>
    </row>
    <row r="3" spans="1:3" x14ac:dyDescent="0.25">
      <c r="A3" t="s">
        <v>431</v>
      </c>
      <c r="B3">
        <v>0.47</v>
      </c>
      <c r="C3">
        <v>1</v>
      </c>
    </row>
    <row r="4" spans="1:3" x14ac:dyDescent="0.25">
      <c r="A4" t="s">
        <v>432</v>
      </c>
      <c r="B4">
        <v>0.92</v>
      </c>
      <c r="C4">
        <v>1.08</v>
      </c>
    </row>
    <row r="5" spans="1:3" x14ac:dyDescent="0.25">
      <c r="A5" t="s">
        <v>433</v>
      </c>
      <c r="B5">
        <v>0.77</v>
      </c>
      <c r="C5">
        <v>0.77</v>
      </c>
    </row>
    <row r="6" spans="1:3" x14ac:dyDescent="0.25">
      <c r="A6" t="s">
        <v>434</v>
      </c>
      <c r="B6">
        <v>0.79</v>
      </c>
      <c r="C6">
        <v>1</v>
      </c>
    </row>
    <row r="7" spans="1:3" x14ac:dyDescent="0.25">
      <c r="A7" s="61" t="s">
        <v>1090</v>
      </c>
      <c r="B7" s="61" t="s">
        <v>1092</v>
      </c>
      <c r="C7" s="61" t="s">
        <v>1093</v>
      </c>
    </row>
    <row r="8" spans="1:3" x14ac:dyDescent="0.25">
      <c r="A8" t="s">
        <v>431</v>
      </c>
      <c r="B8" s="25">
        <v>0.69</v>
      </c>
      <c r="C8" s="25">
        <v>0.74</v>
      </c>
    </row>
    <row r="9" spans="1:3" x14ac:dyDescent="0.25">
      <c r="A9" t="s">
        <v>432</v>
      </c>
      <c r="B9" s="25">
        <v>0.54</v>
      </c>
      <c r="C9" s="25">
        <v>0.63</v>
      </c>
    </row>
    <row r="10" spans="1:3" x14ac:dyDescent="0.25">
      <c r="A10" t="s">
        <v>433</v>
      </c>
      <c r="B10" s="25">
        <v>0.53</v>
      </c>
      <c r="C10" s="25">
        <v>0.74</v>
      </c>
    </row>
    <row r="11" spans="1:3" x14ac:dyDescent="0.25">
      <c r="A11" t="s">
        <v>434</v>
      </c>
      <c r="B11" s="25">
        <v>0.76</v>
      </c>
      <c r="C11" s="25">
        <v>0.81</v>
      </c>
    </row>
    <row r="12" spans="1:3" x14ac:dyDescent="0.25">
      <c r="A12" t="s">
        <v>439</v>
      </c>
      <c r="B12" s="25">
        <v>0.62</v>
      </c>
      <c r="C12" s="25">
        <v>0.96</v>
      </c>
    </row>
    <row r="13" spans="1:3" x14ac:dyDescent="0.25">
      <c r="A13" t="s">
        <v>436</v>
      </c>
      <c r="B13" s="25">
        <v>0.62</v>
      </c>
      <c r="C13" s="25">
        <v>0.72</v>
      </c>
    </row>
    <row r="14" spans="1:3" x14ac:dyDescent="0.25">
      <c r="A14" t="s">
        <v>437</v>
      </c>
      <c r="B14" s="25">
        <v>0.7</v>
      </c>
      <c r="C14" s="25">
        <v>0.73</v>
      </c>
    </row>
    <row r="15" spans="1:3" x14ac:dyDescent="0.25">
      <c r="A15" t="s">
        <v>438</v>
      </c>
      <c r="B15" s="25">
        <v>0.95</v>
      </c>
      <c r="C15" s="25">
        <v>1.07</v>
      </c>
    </row>
    <row r="16" spans="1:3" x14ac:dyDescent="0.25">
      <c r="A16" s="61" t="s">
        <v>1091</v>
      </c>
      <c r="B16" s="61" t="s">
        <v>1092</v>
      </c>
      <c r="C16" s="61" t="s">
        <v>1093</v>
      </c>
    </row>
    <row r="17" spans="1:3" x14ac:dyDescent="0.25">
      <c r="A17" t="s">
        <v>431</v>
      </c>
      <c r="B17" s="25">
        <v>0.9</v>
      </c>
      <c r="C17" s="25">
        <v>0.92</v>
      </c>
    </row>
    <row r="18" spans="1:3" x14ac:dyDescent="0.25">
      <c r="A18" t="s">
        <v>432</v>
      </c>
      <c r="B18" s="25">
        <v>1.25</v>
      </c>
      <c r="C18" s="25">
        <v>1.99</v>
      </c>
    </row>
    <row r="19" spans="1:3" x14ac:dyDescent="0.25">
      <c r="A19" t="s">
        <v>433</v>
      </c>
      <c r="B19" s="25">
        <v>0.88</v>
      </c>
      <c r="C19" s="25">
        <v>1.48</v>
      </c>
    </row>
    <row r="20" spans="1:3" x14ac:dyDescent="0.25">
      <c r="A20" s="49" t="s">
        <v>434</v>
      </c>
      <c r="B20" s="62">
        <v>0.88</v>
      </c>
      <c r="C20" s="62">
        <v>1.45</v>
      </c>
    </row>
    <row r="21" spans="1:3" ht="203.25" customHeight="1" x14ac:dyDescent="0.25">
      <c r="A21" s="118" t="s">
        <v>1094</v>
      </c>
      <c r="B21" s="118"/>
      <c r="C21" s="118"/>
    </row>
  </sheetData>
  <mergeCells count="1">
    <mergeCell ref="A21:C2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1"/>
  <sheetViews>
    <sheetView workbookViewId="0">
      <selection activeCell="E25" sqref="E25"/>
    </sheetView>
  </sheetViews>
  <sheetFormatPr defaultColWidth="8.7109375" defaultRowHeight="15" x14ac:dyDescent="0.25"/>
  <cols>
    <col min="1" max="1" width="21.28515625" customWidth="1"/>
    <col min="2" max="5" width="10.7109375"/>
  </cols>
  <sheetData>
    <row r="1" spans="1:5" x14ac:dyDescent="0.25">
      <c r="A1" s="1" t="s">
        <v>1412</v>
      </c>
      <c r="B1" s="1"/>
      <c r="C1" s="1"/>
      <c r="D1" s="2"/>
      <c r="E1" s="2"/>
    </row>
    <row r="2" spans="1:5" ht="30" x14ac:dyDescent="0.25">
      <c r="A2" s="12" t="s">
        <v>333</v>
      </c>
      <c r="B2" s="13" t="s">
        <v>332</v>
      </c>
      <c r="C2" s="13" t="s">
        <v>179</v>
      </c>
      <c r="D2" s="13" t="s">
        <v>180</v>
      </c>
      <c r="E2" s="13" t="s">
        <v>181</v>
      </c>
    </row>
    <row r="3" spans="1:5" x14ac:dyDescent="0.25">
      <c r="A3" s="113" t="s">
        <v>1106</v>
      </c>
      <c r="B3" s="113"/>
      <c r="C3" s="113"/>
      <c r="D3" s="113"/>
      <c r="E3" s="113"/>
    </row>
    <row r="4" spans="1:5" x14ac:dyDescent="0.25">
      <c r="A4" s="3" t="s">
        <v>342</v>
      </c>
      <c r="B4" s="10" t="s">
        <v>343</v>
      </c>
      <c r="C4" s="10" t="s">
        <v>344</v>
      </c>
      <c r="D4" s="10" t="s">
        <v>334</v>
      </c>
      <c r="E4" s="10" t="s">
        <v>345</v>
      </c>
    </row>
    <row r="5" spans="1:5" x14ac:dyDescent="0.25">
      <c r="A5" s="2"/>
      <c r="B5" s="9" t="s">
        <v>346</v>
      </c>
      <c r="C5" s="9" t="s">
        <v>347</v>
      </c>
      <c r="D5" s="9" t="s">
        <v>348</v>
      </c>
      <c r="E5" s="9" t="s">
        <v>349</v>
      </c>
    </row>
    <row r="6" spans="1:5" x14ac:dyDescent="0.25">
      <c r="A6" s="2" t="s">
        <v>17</v>
      </c>
      <c r="B6" s="9" t="s">
        <v>350</v>
      </c>
      <c r="C6" s="9" t="s">
        <v>351</v>
      </c>
      <c r="D6" s="9" t="s">
        <v>352</v>
      </c>
      <c r="E6" s="9" t="s">
        <v>353</v>
      </c>
    </row>
    <row r="7" spans="1:5" x14ac:dyDescent="0.25">
      <c r="A7" s="2"/>
      <c r="B7" s="9" t="s">
        <v>316</v>
      </c>
      <c r="C7" s="9" t="s">
        <v>354</v>
      </c>
      <c r="D7" s="9" t="s">
        <v>160</v>
      </c>
      <c r="E7" s="9" t="s">
        <v>91</v>
      </c>
    </row>
    <row r="8" spans="1:5" x14ac:dyDescent="0.25">
      <c r="A8" s="3" t="s">
        <v>24</v>
      </c>
      <c r="B8" s="10" t="s">
        <v>355</v>
      </c>
      <c r="C8" s="10" t="s">
        <v>356</v>
      </c>
      <c r="D8" s="10" t="s">
        <v>357</v>
      </c>
      <c r="E8" s="10" t="s">
        <v>297</v>
      </c>
    </row>
    <row r="9" spans="1:5" x14ac:dyDescent="0.25">
      <c r="A9" s="2" t="s">
        <v>27</v>
      </c>
      <c r="B9" s="9" t="s">
        <v>303</v>
      </c>
      <c r="C9" s="9" t="s">
        <v>331</v>
      </c>
      <c r="D9" s="9" t="s">
        <v>358</v>
      </c>
      <c r="E9" s="9" t="s">
        <v>359</v>
      </c>
    </row>
    <row r="10" spans="1:5" ht="15" customHeight="1" x14ac:dyDescent="0.25">
      <c r="A10" s="113" t="s">
        <v>1107</v>
      </c>
      <c r="B10" s="113"/>
      <c r="C10" s="113"/>
      <c r="D10" s="113"/>
      <c r="E10" s="113"/>
    </row>
    <row r="11" spans="1:5" x14ac:dyDescent="0.25">
      <c r="A11" s="3" t="s">
        <v>342</v>
      </c>
      <c r="B11" s="10" t="s">
        <v>363</v>
      </c>
      <c r="C11" s="10" t="s">
        <v>14</v>
      </c>
      <c r="D11" s="10" t="s">
        <v>344</v>
      </c>
      <c r="E11" s="10" t="s">
        <v>344</v>
      </c>
    </row>
    <row r="12" spans="1:5" x14ac:dyDescent="0.25">
      <c r="A12" s="2"/>
      <c r="B12" s="9" t="s">
        <v>346</v>
      </c>
      <c r="C12" s="9" t="s">
        <v>360</v>
      </c>
      <c r="D12" s="9" t="s">
        <v>364</v>
      </c>
      <c r="E12" s="9" t="s">
        <v>365</v>
      </c>
    </row>
    <row r="13" spans="1:5" x14ac:dyDescent="0.25">
      <c r="A13" s="2" t="s">
        <v>6</v>
      </c>
      <c r="B13" s="9" t="s">
        <v>361</v>
      </c>
      <c r="C13" s="9" t="s">
        <v>366</v>
      </c>
      <c r="D13" s="9" t="s">
        <v>367</v>
      </c>
      <c r="E13" s="9" t="s">
        <v>368</v>
      </c>
    </row>
    <row r="14" spans="1:5" x14ac:dyDescent="0.25">
      <c r="A14" s="2"/>
      <c r="B14" s="9" t="s">
        <v>369</v>
      </c>
      <c r="C14" s="9" t="s">
        <v>370</v>
      </c>
      <c r="D14" s="9" t="s">
        <v>371</v>
      </c>
      <c r="E14" s="9" t="s">
        <v>371</v>
      </c>
    </row>
    <row r="15" spans="1:5" x14ac:dyDescent="0.25">
      <c r="A15" s="2" t="s">
        <v>37</v>
      </c>
      <c r="B15" s="9" t="s">
        <v>289</v>
      </c>
      <c r="C15" s="9" t="s">
        <v>372</v>
      </c>
      <c r="D15" s="9" t="s">
        <v>373</v>
      </c>
      <c r="E15" s="9" t="s">
        <v>374</v>
      </c>
    </row>
    <row r="16" spans="1:5" x14ac:dyDescent="0.25">
      <c r="A16" s="2"/>
      <c r="B16" s="9" t="s">
        <v>80</v>
      </c>
      <c r="C16" s="9" t="s">
        <v>93</v>
      </c>
      <c r="D16" s="9" t="s">
        <v>74</v>
      </c>
      <c r="E16" s="9" t="s">
        <v>93</v>
      </c>
    </row>
    <row r="17" spans="1:5" x14ac:dyDescent="0.25">
      <c r="A17" s="2" t="s">
        <v>17</v>
      </c>
      <c r="B17" s="9" t="s">
        <v>375</v>
      </c>
      <c r="C17" s="9" t="s">
        <v>293</v>
      </c>
      <c r="D17" s="9" t="s">
        <v>376</v>
      </c>
      <c r="E17" s="9" t="s">
        <v>377</v>
      </c>
    </row>
    <row r="18" spans="1:5" x14ac:dyDescent="0.25">
      <c r="A18" s="2"/>
      <c r="B18" s="9" t="s">
        <v>310</v>
      </c>
      <c r="C18" s="9" t="s">
        <v>194</v>
      </c>
      <c r="D18" s="9" t="s">
        <v>91</v>
      </c>
      <c r="E18" s="9" t="s">
        <v>93</v>
      </c>
    </row>
    <row r="19" spans="1:5" x14ac:dyDescent="0.25">
      <c r="A19" s="3" t="s">
        <v>24</v>
      </c>
      <c r="B19" s="10" t="s">
        <v>355</v>
      </c>
      <c r="C19" s="10" t="s">
        <v>356</v>
      </c>
      <c r="D19" s="10" t="s">
        <v>357</v>
      </c>
      <c r="E19" s="10" t="s">
        <v>297</v>
      </c>
    </row>
    <row r="20" spans="1:5" x14ac:dyDescent="0.25">
      <c r="A20" s="2" t="s">
        <v>27</v>
      </c>
      <c r="B20" s="9" t="s">
        <v>378</v>
      </c>
      <c r="C20" s="9" t="s">
        <v>379</v>
      </c>
      <c r="D20" s="9" t="s">
        <v>380</v>
      </c>
      <c r="E20" s="9" t="s">
        <v>381</v>
      </c>
    </row>
    <row r="21" spans="1:5" ht="112.5" customHeight="1" x14ac:dyDescent="0.25">
      <c r="A21" s="118" t="s">
        <v>1414</v>
      </c>
      <c r="B21" s="118"/>
      <c r="C21" s="118"/>
      <c r="D21" s="118"/>
      <c r="E21" s="118"/>
    </row>
  </sheetData>
  <mergeCells count="3">
    <mergeCell ref="A3:E3"/>
    <mergeCell ref="A10:E10"/>
    <mergeCell ref="A21:E2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1"/>
  <sheetViews>
    <sheetView workbookViewId="0">
      <selection activeCell="J17" sqref="J17"/>
    </sheetView>
  </sheetViews>
  <sheetFormatPr defaultColWidth="10.7109375" defaultRowHeight="15" x14ac:dyDescent="0.25"/>
  <cols>
    <col min="1" max="1" width="21.28515625" customWidth="1"/>
    <col min="6" max="6" width="19.7109375" customWidth="1"/>
  </cols>
  <sheetData>
    <row r="1" spans="1:5" x14ac:dyDescent="0.25">
      <c r="A1" s="1" t="s">
        <v>1415</v>
      </c>
      <c r="B1" s="1"/>
      <c r="C1" s="1"/>
      <c r="D1" s="2"/>
      <c r="E1" s="2"/>
    </row>
    <row r="2" spans="1:5" ht="31.5" customHeight="1" x14ac:dyDescent="0.25">
      <c r="A2" s="12" t="s">
        <v>333</v>
      </c>
      <c r="B2" s="13" t="s">
        <v>332</v>
      </c>
      <c r="C2" s="13" t="s">
        <v>179</v>
      </c>
      <c r="D2" s="13" t="s">
        <v>180</v>
      </c>
      <c r="E2" s="13" t="s">
        <v>181</v>
      </c>
    </row>
    <row r="3" spans="1:5" x14ac:dyDescent="0.25">
      <c r="A3" s="113" t="s">
        <v>1108</v>
      </c>
      <c r="B3" s="113"/>
      <c r="C3" s="113"/>
      <c r="D3" s="113"/>
      <c r="E3" s="113"/>
    </row>
    <row r="4" spans="1:5" ht="15" customHeight="1" x14ac:dyDescent="0.25">
      <c r="A4" s="3" t="s">
        <v>6</v>
      </c>
      <c r="B4" s="9" t="s">
        <v>307</v>
      </c>
      <c r="C4" s="9" t="s">
        <v>308</v>
      </c>
      <c r="D4" s="9" t="s">
        <v>309</v>
      </c>
      <c r="E4" s="9" t="s">
        <v>11</v>
      </c>
    </row>
    <row r="5" spans="1:5" x14ac:dyDescent="0.25">
      <c r="A5" s="2"/>
      <c r="B5" s="9" t="s">
        <v>194</v>
      </c>
      <c r="C5" s="9" t="s">
        <v>310</v>
      </c>
      <c r="D5" s="9" t="s">
        <v>80</v>
      </c>
      <c r="E5" s="9" t="s">
        <v>311</v>
      </c>
    </row>
    <row r="6" spans="1:5" x14ac:dyDescent="0.25">
      <c r="A6" s="2" t="s">
        <v>37</v>
      </c>
      <c r="B6" s="9" t="s">
        <v>312</v>
      </c>
      <c r="C6" s="9" t="s">
        <v>313</v>
      </c>
      <c r="D6" s="9" t="s">
        <v>314</v>
      </c>
      <c r="E6" s="9" t="s">
        <v>315</v>
      </c>
    </row>
    <row r="7" spans="1:5" x14ac:dyDescent="0.25">
      <c r="A7" s="2"/>
      <c r="B7" s="9" t="s">
        <v>305</v>
      </c>
      <c r="C7" s="9" t="s">
        <v>316</v>
      </c>
      <c r="D7" s="9" t="s">
        <v>317</v>
      </c>
      <c r="E7" s="9" t="s">
        <v>318</v>
      </c>
    </row>
    <row r="8" spans="1:5" x14ac:dyDescent="0.25">
      <c r="A8" s="2" t="s">
        <v>17</v>
      </c>
      <c r="B8" s="9" t="s">
        <v>319</v>
      </c>
      <c r="C8" s="9" t="s">
        <v>320</v>
      </c>
      <c r="D8" s="9" t="s">
        <v>321</v>
      </c>
      <c r="E8" s="9" t="s">
        <v>322</v>
      </c>
    </row>
    <row r="9" spans="1:5" x14ac:dyDescent="0.25">
      <c r="A9" s="2"/>
      <c r="B9" s="9" t="s">
        <v>323</v>
      </c>
      <c r="C9" s="9" t="s">
        <v>324</v>
      </c>
      <c r="D9" s="9" t="s">
        <v>325</v>
      </c>
      <c r="E9" s="9" t="s">
        <v>310</v>
      </c>
    </row>
    <row r="10" spans="1:5" x14ac:dyDescent="0.25">
      <c r="A10" s="3" t="s">
        <v>24</v>
      </c>
      <c r="B10" s="10" t="s">
        <v>306</v>
      </c>
      <c r="C10" s="10" t="s">
        <v>326</v>
      </c>
      <c r="D10" s="10" t="s">
        <v>327</v>
      </c>
      <c r="E10" s="10" t="s">
        <v>328</v>
      </c>
    </row>
    <row r="11" spans="1:5" x14ac:dyDescent="0.25">
      <c r="A11" s="2" t="s">
        <v>27</v>
      </c>
      <c r="B11" s="9" t="s">
        <v>329</v>
      </c>
      <c r="C11" s="9" t="s">
        <v>330</v>
      </c>
      <c r="D11" s="9" t="s">
        <v>331</v>
      </c>
      <c r="E11" s="9" t="s">
        <v>242</v>
      </c>
    </row>
    <row r="12" spans="1:5" ht="15" customHeight="1" x14ac:dyDescent="0.25">
      <c r="A12" s="113" t="s">
        <v>1109</v>
      </c>
      <c r="B12" s="113"/>
      <c r="C12" s="113"/>
      <c r="D12" s="113"/>
      <c r="E12" s="113"/>
    </row>
    <row r="13" spans="1:5" x14ac:dyDescent="0.25">
      <c r="A13" s="3" t="s">
        <v>6</v>
      </c>
      <c r="B13" s="9" t="s">
        <v>273</v>
      </c>
      <c r="C13" s="9" t="s">
        <v>274</v>
      </c>
      <c r="D13" s="9" t="s">
        <v>275</v>
      </c>
      <c r="E13" s="9" t="s">
        <v>276</v>
      </c>
    </row>
    <row r="14" spans="1:5" x14ac:dyDescent="0.25">
      <c r="A14" s="2"/>
      <c r="B14" s="9" t="s">
        <v>277</v>
      </c>
      <c r="C14" s="9" t="s">
        <v>278</v>
      </c>
      <c r="D14" s="9" t="s">
        <v>279</v>
      </c>
      <c r="E14" s="9" t="s">
        <v>280</v>
      </c>
    </row>
    <row r="15" spans="1:5" x14ac:dyDescent="0.25">
      <c r="A15" s="2" t="s">
        <v>37</v>
      </c>
      <c r="B15" s="9" t="s">
        <v>281</v>
      </c>
      <c r="C15" s="9" t="s">
        <v>282</v>
      </c>
      <c r="D15" s="9" t="s">
        <v>283</v>
      </c>
      <c r="E15" s="9" t="s">
        <v>284</v>
      </c>
    </row>
    <row r="16" spans="1:5" x14ac:dyDescent="0.25">
      <c r="A16" s="2"/>
      <c r="B16" s="9" t="s">
        <v>285</v>
      </c>
      <c r="C16" s="9" t="s">
        <v>286</v>
      </c>
      <c r="D16" s="9" t="s">
        <v>287</v>
      </c>
      <c r="E16" s="9" t="s">
        <v>288</v>
      </c>
    </row>
    <row r="17" spans="1:5" x14ac:dyDescent="0.25">
      <c r="A17" s="2" t="s">
        <v>17</v>
      </c>
      <c r="B17" s="9" t="s">
        <v>290</v>
      </c>
      <c r="C17" s="9" t="s">
        <v>291</v>
      </c>
      <c r="D17" s="9" t="s">
        <v>292</v>
      </c>
      <c r="E17" s="9" t="s">
        <v>293</v>
      </c>
    </row>
    <row r="18" spans="1:5" x14ac:dyDescent="0.25">
      <c r="A18" s="2"/>
      <c r="B18" s="9" t="s">
        <v>294</v>
      </c>
      <c r="C18" s="9" t="s">
        <v>295</v>
      </c>
      <c r="D18" s="9" t="s">
        <v>183</v>
      </c>
      <c r="E18" s="9" t="s">
        <v>221</v>
      </c>
    </row>
    <row r="19" spans="1:5" x14ac:dyDescent="0.25">
      <c r="A19" s="3" t="s">
        <v>24</v>
      </c>
      <c r="B19" s="10" t="s">
        <v>296</v>
      </c>
      <c r="C19" s="10" t="s">
        <v>297</v>
      </c>
      <c r="D19" s="10" t="s">
        <v>298</v>
      </c>
      <c r="E19" s="10" t="s">
        <v>299</v>
      </c>
    </row>
    <row r="20" spans="1:5" x14ac:dyDescent="0.25">
      <c r="A20" s="2" t="s">
        <v>27</v>
      </c>
      <c r="B20" s="9" t="s">
        <v>300</v>
      </c>
      <c r="C20" s="9" t="s">
        <v>301</v>
      </c>
      <c r="D20" s="9" t="s">
        <v>302</v>
      </c>
      <c r="E20" s="9" t="s">
        <v>303</v>
      </c>
    </row>
    <row r="21" spans="1:5" ht="97.5" customHeight="1" x14ac:dyDescent="0.25">
      <c r="A21" s="118" t="s">
        <v>1413</v>
      </c>
      <c r="B21" s="118"/>
      <c r="C21" s="118"/>
      <c r="D21" s="118"/>
      <c r="E21" s="118"/>
    </row>
  </sheetData>
  <mergeCells count="3">
    <mergeCell ref="A12:E12"/>
    <mergeCell ref="A3:E3"/>
    <mergeCell ref="A21:E2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21"/>
  <sheetViews>
    <sheetView workbookViewId="0">
      <selection activeCell="H21" sqref="H21"/>
    </sheetView>
  </sheetViews>
  <sheetFormatPr defaultColWidth="8.7109375" defaultRowHeight="15" x14ac:dyDescent="0.25"/>
  <cols>
    <col min="1" max="1" width="28.7109375" customWidth="1"/>
    <col min="2" max="5" width="14.7109375" customWidth="1"/>
  </cols>
  <sheetData>
    <row r="1" spans="1:5" x14ac:dyDescent="0.25">
      <c r="A1" s="1" t="s">
        <v>1416</v>
      </c>
      <c r="B1" s="1"/>
      <c r="C1" s="1"/>
      <c r="D1" s="2"/>
      <c r="E1" s="2"/>
    </row>
    <row r="2" spans="1:5" ht="30" x14ac:dyDescent="0.25">
      <c r="A2" s="12" t="s">
        <v>333</v>
      </c>
      <c r="B2" s="13" t="s">
        <v>332</v>
      </c>
      <c r="C2" s="13" t="s">
        <v>179</v>
      </c>
      <c r="D2" s="13" t="s">
        <v>180</v>
      </c>
      <c r="E2" s="13" t="s">
        <v>181</v>
      </c>
    </row>
    <row r="3" spans="1:5" x14ac:dyDescent="0.25">
      <c r="A3" s="3" t="s">
        <v>502</v>
      </c>
      <c r="B3" s="9" t="s">
        <v>517</v>
      </c>
      <c r="C3" s="9" t="s">
        <v>518</v>
      </c>
      <c r="D3" s="9" t="s">
        <v>337</v>
      </c>
      <c r="E3" s="9" t="s">
        <v>466</v>
      </c>
    </row>
    <row r="4" spans="1:5" x14ac:dyDescent="0.25">
      <c r="A4" s="2"/>
      <c r="B4" s="9" t="s">
        <v>519</v>
      </c>
      <c r="C4" s="9" t="s">
        <v>146</v>
      </c>
      <c r="D4" s="9" t="s">
        <v>310</v>
      </c>
      <c r="E4" s="9" t="s">
        <v>455</v>
      </c>
    </row>
    <row r="5" spans="1:5" x14ac:dyDescent="0.25">
      <c r="A5" s="2" t="s">
        <v>503</v>
      </c>
      <c r="B5" s="9" t="s">
        <v>520</v>
      </c>
      <c r="C5" s="9" t="s">
        <v>521</v>
      </c>
      <c r="D5" s="9" t="s">
        <v>448</v>
      </c>
      <c r="E5" s="9" t="s">
        <v>522</v>
      </c>
    </row>
    <row r="6" spans="1:5" x14ac:dyDescent="0.25">
      <c r="A6" s="2"/>
      <c r="B6" s="9" t="s">
        <v>523</v>
      </c>
      <c r="C6" s="9" t="s">
        <v>493</v>
      </c>
      <c r="D6" s="9" t="s">
        <v>253</v>
      </c>
      <c r="E6" s="9" t="s">
        <v>494</v>
      </c>
    </row>
    <row r="7" spans="1:5" x14ac:dyDescent="0.25">
      <c r="A7" s="2" t="s">
        <v>504</v>
      </c>
      <c r="B7" s="9" t="s">
        <v>524</v>
      </c>
      <c r="C7" s="9" t="s">
        <v>525</v>
      </c>
      <c r="D7" s="9" t="s">
        <v>526</v>
      </c>
      <c r="E7" s="9" t="s">
        <v>527</v>
      </c>
    </row>
    <row r="8" spans="1:5" x14ac:dyDescent="0.25">
      <c r="A8" s="2"/>
      <c r="B8" s="9" t="s">
        <v>528</v>
      </c>
      <c r="C8" s="9" t="s">
        <v>529</v>
      </c>
      <c r="D8" s="9" t="s">
        <v>530</v>
      </c>
      <c r="E8" s="9" t="s">
        <v>499</v>
      </c>
    </row>
    <row r="9" spans="1:5" x14ac:dyDescent="0.25">
      <c r="A9" s="2" t="s">
        <v>505</v>
      </c>
      <c r="B9" s="9" t="s">
        <v>531</v>
      </c>
      <c r="C9" s="9" t="s">
        <v>532</v>
      </c>
      <c r="D9" s="9" t="s">
        <v>533</v>
      </c>
      <c r="E9" s="9" t="s">
        <v>534</v>
      </c>
    </row>
    <row r="10" spans="1:5" x14ac:dyDescent="0.25">
      <c r="A10" s="2"/>
      <c r="B10" s="9" t="s">
        <v>535</v>
      </c>
      <c r="C10" s="9" t="s">
        <v>496</v>
      </c>
      <c r="D10" s="9" t="s">
        <v>536</v>
      </c>
      <c r="E10" s="9" t="s">
        <v>537</v>
      </c>
    </row>
    <row r="11" spans="1:5" x14ac:dyDescent="0.25">
      <c r="A11" s="2" t="s">
        <v>506</v>
      </c>
      <c r="B11" s="9" t="s">
        <v>538</v>
      </c>
      <c r="C11" s="9" t="s">
        <v>539</v>
      </c>
      <c r="D11" s="9" t="s">
        <v>498</v>
      </c>
      <c r="E11" s="9" t="s">
        <v>540</v>
      </c>
    </row>
    <row r="12" spans="1:5" x14ac:dyDescent="0.25">
      <c r="A12" s="2"/>
      <c r="B12" s="9" t="s">
        <v>496</v>
      </c>
      <c r="C12" s="9" t="s">
        <v>486</v>
      </c>
      <c r="D12" s="9" t="s">
        <v>541</v>
      </c>
      <c r="E12" s="9" t="s">
        <v>542</v>
      </c>
    </row>
    <row r="13" spans="1:5" x14ac:dyDescent="0.25">
      <c r="A13" s="2" t="s">
        <v>507</v>
      </c>
      <c r="B13" s="9" t="s">
        <v>461</v>
      </c>
      <c r="C13" s="9" t="s">
        <v>501</v>
      </c>
      <c r="D13" s="9" t="s">
        <v>543</v>
      </c>
      <c r="E13" s="9" t="s">
        <v>544</v>
      </c>
    </row>
    <row r="14" spans="1:5" x14ac:dyDescent="0.25">
      <c r="A14" s="2"/>
      <c r="B14" s="9" t="s">
        <v>545</v>
      </c>
      <c r="C14" s="9" t="s">
        <v>509</v>
      </c>
      <c r="D14" s="9" t="s">
        <v>460</v>
      </c>
      <c r="E14" s="9" t="s">
        <v>546</v>
      </c>
    </row>
    <row r="15" spans="1:5" x14ac:dyDescent="0.25">
      <c r="A15" s="2" t="s">
        <v>17</v>
      </c>
      <c r="B15" s="9" t="s">
        <v>547</v>
      </c>
      <c r="C15" s="9" t="s">
        <v>377</v>
      </c>
      <c r="D15" s="9" t="s">
        <v>458</v>
      </c>
      <c r="E15" s="9" t="s">
        <v>548</v>
      </c>
    </row>
    <row r="16" spans="1:5" x14ac:dyDescent="0.25">
      <c r="A16" s="2"/>
      <c r="B16" s="9" t="s">
        <v>549</v>
      </c>
      <c r="C16" s="9" t="s">
        <v>550</v>
      </c>
      <c r="D16" s="9" t="s">
        <v>551</v>
      </c>
      <c r="E16" s="9" t="s">
        <v>160</v>
      </c>
    </row>
    <row r="17" spans="1:5" x14ac:dyDescent="0.25">
      <c r="A17" s="3" t="s">
        <v>24</v>
      </c>
      <c r="B17" s="10" t="s">
        <v>510</v>
      </c>
      <c r="C17" s="10" t="s">
        <v>511</v>
      </c>
      <c r="D17" s="10" t="s">
        <v>512</v>
      </c>
      <c r="E17" s="10" t="s">
        <v>513</v>
      </c>
    </row>
    <row r="18" spans="1:5" x14ac:dyDescent="0.25">
      <c r="A18" s="2" t="s">
        <v>27</v>
      </c>
      <c r="B18" s="9" t="s">
        <v>500</v>
      </c>
      <c r="C18" s="9" t="s">
        <v>514</v>
      </c>
      <c r="D18" s="9" t="s">
        <v>515</v>
      </c>
      <c r="E18" s="9" t="s">
        <v>516</v>
      </c>
    </row>
    <row r="19" spans="1:5" x14ac:dyDescent="0.25">
      <c r="A19" s="2" t="s">
        <v>976</v>
      </c>
      <c r="B19" s="23">
        <v>1.1178010471204189</v>
      </c>
      <c r="C19" s="23">
        <v>1.5423387096774195</v>
      </c>
      <c r="D19" s="23">
        <v>3.6274509803921569</v>
      </c>
      <c r="E19" s="23">
        <v>6.6295546558704457</v>
      </c>
    </row>
    <row r="20" spans="1:5" x14ac:dyDescent="0.25">
      <c r="A20" s="18" t="s">
        <v>30</v>
      </c>
      <c r="B20" s="19" t="s">
        <v>554</v>
      </c>
      <c r="C20" s="19" t="s">
        <v>553</v>
      </c>
      <c r="D20" s="19" t="s">
        <v>552</v>
      </c>
      <c r="E20" s="20">
        <v>12.76</v>
      </c>
    </row>
    <row r="21" spans="1:5" ht="131.25" customHeight="1" x14ac:dyDescent="0.25">
      <c r="A21" s="111" t="s">
        <v>508</v>
      </c>
      <c r="B21" s="111"/>
      <c r="C21" s="111"/>
      <c r="D21" s="111"/>
      <c r="E21" s="111"/>
    </row>
  </sheetData>
  <mergeCells count="1">
    <mergeCell ref="A21:E2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4"/>
  <sheetViews>
    <sheetView workbookViewId="0">
      <selection activeCell="E21" sqref="E21"/>
    </sheetView>
  </sheetViews>
  <sheetFormatPr defaultColWidth="10.7109375" defaultRowHeight="15" x14ac:dyDescent="0.25"/>
  <cols>
    <col min="1" max="1" width="21.7109375" customWidth="1"/>
    <col min="2" max="5" width="15" customWidth="1"/>
  </cols>
  <sheetData>
    <row r="1" spans="1:5" x14ac:dyDescent="0.25">
      <c r="A1" s="1" t="s">
        <v>1417</v>
      </c>
      <c r="B1" s="1"/>
      <c r="C1" s="1"/>
      <c r="D1" s="2"/>
      <c r="E1" s="2"/>
    </row>
    <row r="2" spans="1:5" ht="30" x14ac:dyDescent="0.25">
      <c r="A2" s="12" t="s">
        <v>333</v>
      </c>
      <c r="B2" s="13" t="s">
        <v>332</v>
      </c>
      <c r="C2" s="13" t="s">
        <v>179</v>
      </c>
      <c r="D2" s="13" t="s">
        <v>180</v>
      </c>
      <c r="E2" s="13" t="s">
        <v>181</v>
      </c>
    </row>
    <row r="3" spans="1:5" x14ac:dyDescent="0.25">
      <c r="A3" s="3" t="s">
        <v>6</v>
      </c>
      <c r="B3" s="9" t="s">
        <v>245</v>
      </c>
      <c r="C3" s="9" t="s">
        <v>246</v>
      </c>
      <c r="D3" s="9" t="s">
        <v>218</v>
      </c>
      <c r="E3" s="9" t="s">
        <v>11</v>
      </c>
    </row>
    <row r="4" spans="1:5" x14ac:dyDescent="0.25">
      <c r="A4" s="2"/>
      <c r="B4" s="9" t="s">
        <v>220</v>
      </c>
      <c r="C4" s="9" t="s">
        <v>160</v>
      </c>
      <c r="D4" s="9" t="s">
        <v>194</v>
      </c>
      <c r="E4" s="9" t="s">
        <v>221</v>
      </c>
    </row>
    <row r="5" spans="1:5" x14ac:dyDescent="0.25">
      <c r="A5" s="2" t="s">
        <v>37</v>
      </c>
      <c r="B5" s="9" t="s">
        <v>247</v>
      </c>
      <c r="C5" s="9" t="s">
        <v>248</v>
      </c>
      <c r="D5" s="9" t="s">
        <v>249</v>
      </c>
      <c r="E5" s="9" t="s">
        <v>250</v>
      </c>
    </row>
    <row r="6" spans="1:5" x14ac:dyDescent="0.25">
      <c r="A6" s="2"/>
      <c r="B6" s="9" t="s">
        <v>251</v>
      </c>
      <c r="C6" s="9" t="s">
        <v>252</v>
      </c>
      <c r="D6" s="9" t="s">
        <v>253</v>
      </c>
      <c r="E6" s="9" t="s">
        <v>254</v>
      </c>
    </row>
    <row r="7" spans="1:5" x14ac:dyDescent="0.25">
      <c r="A7" s="2" t="s">
        <v>17</v>
      </c>
      <c r="B7" s="9" t="s">
        <v>255</v>
      </c>
      <c r="C7" s="9" t="s">
        <v>256</v>
      </c>
      <c r="D7" s="9" t="s">
        <v>257</v>
      </c>
      <c r="E7" s="9" t="s">
        <v>258</v>
      </c>
    </row>
    <row r="8" spans="1:5" x14ac:dyDescent="0.25">
      <c r="A8" s="2"/>
      <c r="B8" s="9" t="s">
        <v>259</v>
      </c>
      <c r="C8" s="9" t="s">
        <v>260</v>
      </c>
      <c r="D8" s="9" t="s">
        <v>261</v>
      </c>
      <c r="E8" s="9" t="s">
        <v>262</v>
      </c>
    </row>
    <row r="9" spans="1:5" x14ac:dyDescent="0.25">
      <c r="A9" s="2" t="s">
        <v>271</v>
      </c>
      <c r="B9" s="9" t="s">
        <v>263</v>
      </c>
      <c r="C9" s="9" t="s">
        <v>264</v>
      </c>
      <c r="D9" s="9" t="s">
        <v>265</v>
      </c>
      <c r="E9" s="9" t="s">
        <v>266</v>
      </c>
    </row>
    <row r="10" spans="1:5" x14ac:dyDescent="0.25">
      <c r="A10" s="2"/>
      <c r="B10" s="9" t="s">
        <v>267</v>
      </c>
      <c r="C10" s="9" t="s">
        <v>268</v>
      </c>
      <c r="D10" s="9" t="s">
        <v>269</v>
      </c>
      <c r="E10" s="9" t="s">
        <v>270</v>
      </c>
    </row>
    <row r="11" spans="1:5" x14ac:dyDescent="0.25">
      <c r="A11" s="3" t="s">
        <v>24</v>
      </c>
      <c r="B11" s="11">
        <v>2406</v>
      </c>
      <c r="C11" s="10" t="s">
        <v>238</v>
      </c>
      <c r="D11" s="10" t="s">
        <v>239</v>
      </c>
      <c r="E11" s="10" t="s">
        <v>240</v>
      </c>
    </row>
    <row r="12" spans="1:5" x14ac:dyDescent="0.25">
      <c r="A12" s="2" t="s">
        <v>27</v>
      </c>
      <c r="B12" s="9" t="s">
        <v>241</v>
      </c>
      <c r="C12" s="9" t="s">
        <v>242</v>
      </c>
      <c r="D12" s="9" t="s">
        <v>272</v>
      </c>
      <c r="E12" s="9" t="s">
        <v>243</v>
      </c>
    </row>
    <row r="13" spans="1:5" x14ac:dyDescent="0.25">
      <c r="A13" s="18" t="s">
        <v>30</v>
      </c>
      <c r="B13" s="19" t="s">
        <v>213</v>
      </c>
      <c r="C13" s="19" t="s">
        <v>214</v>
      </c>
      <c r="D13" s="19" t="s">
        <v>215</v>
      </c>
      <c r="E13" s="20">
        <v>10.41</v>
      </c>
    </row>
    <row r="14" spans="1:5" ht="53.25" customHeight="1" x14ac:dyDescent="0.25">
      <c r="A14" s="111" t="s">
        <v>1418</v>
      </c>
      <c r="B14" s="111"/>
      <c r="C14" s="111"/>
      <c r="D14" s="111"/>
      <c r="E14" s="111"/>
    </row>
  </sheetData>
  <mergeCells count="1">
    <mergeCell ref="A14:E1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44"/>
  <sheetViews>
    <sheetView topLeftCell="A13" workbookViewId="0">
      <selection activeCell="G52" sqref="G52"/>
    </sheetView>
  </sheetViews>
  <sheetFormatPr defaultColWidth="8.7109375" defaultRowHeight="15" x14ac:dyDescent="0.25"/>
  <cols>
    <col min="1" max="1" width="29.85546875" customWidth="1"/>
    <col min="2" max="4" width="13.85546875" style="9" customWidth="1"/>
  </cols>
  <sheetData>
    <row r="1" spans="1:4" x14ac:dyDescent="0.25">
      <c r="A1" s="1" t="s">
        <v>1419</v>
      </c>
      <c r="B1" s="21"/>
      <c r="C1" s="21"/>
      <c r="D1" s="21"/>
    </row>
    <row r="2" spans="1:4" x14ac:dyDescent="0.25">
      <c r="A2" s="3" t="s">
        <v>0</v>
      </c>
      <c r="B2" s="112" t="s">
        <v>571</v>
      </c>
      <c r="C2" s="112"/>
      <c r="D2" s="112"/>
    </row>
    <row r="3" spans="1:4" x14ac:dyDescent="0.25">
      <c r="A3" s="4" t="s">
        <v>2</v>
      </c>
      <c r="B3" s="5" t="s">
        <v>4</v>
      </c>
      <c r="C3" s="5" t="s">
        <v>572</v>
      </c>
      <c r="D3" s="44" t="s">
        <v>440</v>
      </c>
    </row>
    <row r="4" spans="1:4" x14ac:dyDescent="0.25">
      <c r="A4" s="115" t="s">
        <v>573</v>
      </c>
      <c r="B4" s="115"/>
      <c r="C4" s="115"/>
      <c r="D4" s="115"/>
    </row>
    <row r="5" spans="1:4" x14ac:dyDescent="0.25">
      <c r="A5" s="2" t="s">
        <v>6</v>
      </c>
      <c r="B5" s="30" t="s">
        <v>770</v>
      </c>
      <c r="C5" s="30" t="s">
        <v>487</v>
      </c>
      <c r="D5" s="30" t="s">
        <v>799</v>
      </c>
    </row>
    <row r="6" spans="1:4" x14ac:dyDescent="0.25">
      <c r="A6" s="2"/>
      <c r="B6" s="30" t="s">
        <v>628</v>
      </c>
      <c r="C6" s="30" t="s">
        <v>278</v>
      </c>
      <c r="D6" s="30" t="s">
        <v>172</v>
      </c>
    </row>
    <row r="7" spans="1:4" x14ac:dyDescent="0.25">
      <c r="A7" s="2" t="s">
        <v>13</v>
      </c>
      <c r="B7" s="30" t="s">
        <v>803</v>
      </c>
      <c r="C7" s="30" t="s">
        <v>804</v>
      </c>
      <c r="D7" s="30" t="s">
        <v>805</v>
      </c>
    </row>
    <row r="8" spans="1:4" x14ac:dyDescent="0.25">
      <c r="A8" s="2"/>
      <c r="B8" s="30" t="s">
        <v>317</v>
      </c>
      <c r="C8" s="30" t="s">
        <v>807</v>
      </c>
      <c r="D8" s="30" t="s">
        <v>455</v>
      </c>
    </row>
    <row r="9" spans="1:4" x14ac:dyDescent="0.25">
      <c r="A9" s="2" t="s">
        <v>17</v>
      </c>
      <c r="B9" s="30" t="s">
        <v>800</v>
      </c>
      <c r="C9" s="30" t="s">
        <v>623</v>
      </c>
      <c r="D9" s="30" t="s">
        <v>801</v>
      </c>
    </row>
    <row r="10" spans="1:4" x14ac:dyDescent="0.25">
      <c r="A10" s="2"/>
      <c r="B10" s="30" t="s">
        <v>802</v>
      </c>
      <c r="C10" s="30" t="s">
        <v>575</v>
      </c>
      <c r="D10" s="30" t="s">
        <v>595</v>
      </c>
    </row>
    <row r="11" spans="1:4" x14ac:dyDescent="0.25">
      <c r="A11" s="2" t="s">
        <v>21</v>
      </c>
      <c r="B11" s="30" t="s">
        <v>808</v>
      </c>
      <c r="C11" s="30" t="s">
        <v>612</v>
      </c>
      <c r="D11" s="30" t="s">
        <v>809</v>
      </c>
    </row>
    <row r="12" spans="1:4" x14ac:dyDescent="0.25">
      <c r="A12" s="2"/>
      <c r="B12" s="30" t="s">
        <v>160</v>
      </c>
      <c r="C12" s="30" t="s">
        <v>619</v>
      </c>
      <c r="D12" s="30" t="s">
        <v>810</v>
      </c>
    </row>
    <row r="13" spans="1:4" x14ac:dyDescent="0.25">
      <c r="A13" s="3" t="s">
        <v>24</v>
      </c>
      <c r="B13" s="10" t="s">
        <v>812</v>
      </c>
      <c r="C13" s="10" t="s">
        <v>813</v>
      </c>
      <c r="D13" s="10" t="s">
        <v>814</v>
      </c>
    </row>
    <row r="14" spans="1:4" x14ac:dyDescent="0.25">
      <c r="A14" s="2" t="s">
        <v>27</v>
      </c>
      <c r="B14" s="9" t="s">
        <v>815</v>
      </c>
      <c r="C14" s="9" t="s">
        <v>613</v>
      </c>
      <c r="D14" s="9" t="s">
        <v>593</v>
      </c>
    </row>
    <row r="15" spans="1:4" x14ac:dyDescent="0.25">
      <c r="A15" s="18" t="s">
        <v>30</v>
      </c>
      <c r="B15" s="45" t="s">
        <v>816</v>
      </c>
      <c r="C15" s="45" t="s">
        <v>817</v>
      </c>
      <c r="D15" s="45" t="s">
        <v>818</v>
      </c>
    </row>
    <row r="16" spans="1:4" x14ac:dyDescent="0.25">
      <c r="A16" s="113" t="s">
        <v>391</v>
      </c>
      <c r="B16" s="113"/>
      <c r="C16" s="113"/>
      <c r="D16" s="113"/>
    </row>
    <row r="17" spans="1:4" x14ac:dyDescent="0.25">
      <c r="A17" s="2" t="s">
        <v>6</v>
      </c>
      <c r="B17" s="30" t="s">
        <v>621</v>
      </c>
      <c r="C17" s="30" t="s">
        <v>819</v>
      </c>
      <c r="D17" s="30" t="s">
        <v>820</v>
      </c>
    </row>
    <row r="18" spans="1:4" x14ac:dyDescent="0.25">
      <c r="A18" s="2"/>
      <c r="B18" s="30" t="s">
        <v>588</v>
      </c>
      <c r="C18" s="30" t="s">
        <v>632</v>
      </c>
      <c r="D18" s="30" t="s">
        <v>465</v>
      </c>
    </row>
    <row r="19" spans="1:4" x14ac:dyDescent="0.25">
      <c r="A19" s="2" t="s">
        <v>37</v>
      </c>
      <c r="B19" s="30" t="s">
        <v>822</v>
      </c>
      <c r="C19" s="30" t="s">
        <v>616</v>
      </c>
      <c r="D19" s="30" t="s">
        <v>823</v>
      </c>
    </row>
    <row r="20" spans="1:4" x14ac:dyDescent="0.25">
      <c r="A20" s="2"/>
      <c r="B20" s="30" t="s">
        <v>824</v>
      </c>
      <c r="C20" s="30" t="s">
        <v>617</v>
      </c>
      <c r="D20" s="30" t="s">
        <v>825</v>
      </c>
    </row>
    <row r="21" spans="1:4" x14ac:dyDescent="0.25">
      <c r="A21" s="2" t="s">
        <v>13</v>
      </c>
      <c r="B21" s="30" t="s">
        <v>830</v>
      </c>
      <c r="C21" s="30" t="s">
        <v>831</v>
      </c>
      <c r="D21" s="30" t="s">
        <v>832</v>
      </c>
    </row>
    <row r="22" spans="1:4" x14ac:dyDescent="0.25">
      <c r="A22" s="2"/>
      <c r="B22" s="30" t="s">
        <v>635</v>
      </c>
      <c r="C22" s="30" t="s">
        <v>833</v>
      </c>
      <c r="D22" s="30" t="s">
        <v>455</v>
      </c>
    </row>
    <row r="23" spans="1:4" x14ac:dyDescent="0.25">
      <c r="A23" s="2" t="s">
        <v>17</v>
      </c>
      <c r="B23" s="30" t="s">
        <v>826</v>
      </c>
      <c r="C23" s="30" t="s">
        <v>827</v>
      </c>
      <c r="D23" s="30" t="s">
        <v>828</v>
      </c>
    </row>
    <row r="24" spans="1:4" x14ac:dyDescent="0.25">
      <c r="A24" s="2"/>
      <c r="B24" s="30" t="s">
        <v>829</v>
      </c>
      <c r="C24" s="30" t="s">
        <v>576</v>
      </c>
      <c r="D24" s="30" t="s">
        <v>595</v>
      </c>
    </row>
    <row r="25" spans="1:4" x14ac:dyDescent="0.25">
      <c r="A25" s="2" t="s">
        <v>21</v>
      </c>
      <c r="B25" s="30" t="s">
        <v>834</v>
      </c>
      <c r="C25" s="30" t="s">
        <v>835</v>
      </c>
      <c r="D25" s="30" t="s">
        <v>836</v>
      </c>
    </row>
    <row r="26" spans="1:4" x14ac:dyDescent="0.25">
      <c r="A26" s="2"/>
      <c r="B26" s="30" t="s">
        <v>160</v>
      </c>
      <c r="C26" s="30" t="s">
        <v>619</v>
      </c>
      <c r="D26" s="30" t="s">
        <v>838</v>
      </c>
    </row>
    <row r="27" spans="1:4" x14ac:dyDescent="0.25">
      <c r="A27" s="3" t="s">
        <v>24</v>
      </c>
      <c r="B27" s="10" t="s">
        <v>812</v>
      </c>
      <c r="C27" s="10" t="s">
        <v>813</v>
      </c>
      <c r="D27" s="10" t="s">
        <v>814</v>
      </c>
    </row>
    <row r="28" spans="1:4" x14ac:dyDescent="0.25">
      <c r="A28" s="18" t="s">
        <v>27</v>
      </c>
      <c r="B28" s="46" t="s">
        <v>599</v>
      </c>
      <c r="C28" s="46" t="s">
        <v>620</v>
      </c>
      <c r="D28" s="46" t="s">
        <v>593</v>
      </c>
    </row>
    <row r="29" spans="1:4" x14ac:dyDescent="0.25">
      <c r="A29" s="113" t="s">
        <v>45</v>
      </c>
      <c r="B29" s="123"/>
      <c r="C29" s="123"/>
      <c r="D29" s="123"/>
    </row>
    <row r="30" spans="1:4" x14ac:dyDescent="0.25">
      <c r="A30" s="2" t="s">
        <v>6</v>
      </c>
      <c r="B30" s="30" t="s">
        <v>839</v>
      </c>
      <c r="C30" s="30" t="s">
        <v>840</v>
      </c>
      <c r="D30" s="30" t="s">
        <v>841</v>
      </c>
    </row>
    <row r="31" spans="1:4" x14ac:dyDescent="0.25">
      <c r="A31" s="2"/>
      <c r="B31" s="30" t="s">
        <v>73</v>
      </c>
      <c r="C31" s="30" t="s">
        <v>610</v>
      </c>
      <c r="D31" s="30" t="s">
        <v>172</v>
      </c>
    </row>
    <row r="32" spans="1:4" x14ac:dyDescent="0.25">
      <c r="A32" s="2" t="s">
        <v>37</v>
      </c>
      <c r="B32" s="30" t="s">
        <v>843</v>
      </c>
      <c r="C32" s="30" t="s">
        <v>844</v>
      </c>
      <c r="D32" s="30" t="s">
        <v>845</v>
      </c>
    </row>
    <row r="33" spans="1:4" x14ac:dyDescent="0.25">
      <c r="A33" s="2"/>
      <c r="B33" s="30" t="s">
        <v>846</v>
      </c>
      <c r="C33" s="30" t="s">
        <v>622</v>
      </c>
      <c r="D33" s="30" t="s">
        <v>847</v>
      </c>
    </row>
    <row r="34" spans="1:4" x14ac:dyDescent="0.25">
      <c r="A34" s="2" t="s">
        <v>13</v>
      </c>
      <c r="B34" s="30">
        <v>1.83E-2</v>
      </c>
      <c r="C34" s="30" t="s">
        <v>851</v>
      </c>
      <c r="D34" s="30" t="s">
        <v>852</v>
      </c>
    </row>
    <row r="35" spans="1:4" x14ac:dyDescent="0.25">
      <c r="A35" s="2"/>
      <c r="B35" s="30" t="s">
        <v>853</v>
      </c>
      <c r="C35" s="30" t="s">
        <v>597</v>
      </c>
      <c r="D35" s="30" t="s">
        <v>455</v>
      </c>
    </row>
    <row r="36" spans="1:4" x14ac:dyDescent="0.25">
      <c r="A36" s="2" t="s">
        <v>52</v>
      </c>
      <c r="B36" s="30" t="s">
        <v>854</v>
      </c>
      <c r="C36" s="30" t="s">
        <v>855</v>
      </c>
      <c r="D36" s="30" t="s">
        <v>423</v>
      </c>
    </row>
    <row r="37" spans="1:4" x14ac:dyDescent="0.25">
      <c r="A37" s="2"/>
      <c r="B37" s="30" t="s">
        <v>429</v>
      </c>
      <c r="C37" s="30" t="s">
        <v>295</v>
      </c>
      <c r="D37" s="30" t="s">
        <v>631</v>
      </c>
    </row>
    <row r="38" spans="1:4" x14ac:dyDescent="0.25">
      <c r="A38" s="2" t="s">
        <v>17</v>
      </c>
      <c r="B38" s="30" t="s">
        <v>848</v>
      </c>
      <c r="C38" s="30" t="s">
        <v>618</v>
      </c>
      <c r="D38" s="30" t="s">
        <v>801</v>
      </c>
    </row>
    <row r="39" spans="1:4" x14ac:dyDescent="0.25">
      <c r="A39" s="2"/>
      <c r="B39" s="30" t="s">
        <v>849</v>
      </c>
      <c r="C39" s="30" t="s">
        <v>576</v>
      </c>
      <c r="D39" s="30" t="s">
        <v>850</v>
      </c>
    </row>
    <row r="40" spans="1:4" x14ac:dyDescent="0.25">
      <c r="A40" s="2" t="s">
        <v>21</v>
      </c>
      <c r="B40" s="30" t="s">
        <v>856</v>
      </c>
      <c r="C40" s="30" t="s">
        <v>857</v>
      </c>
      <c r="D40" s="30" t="s">
        <v>858</v>
      </c>
    </row>
    <row r="41" spans="1:4" x14ac:dyDescent="0.25">
      <c r="A41" s="4"/>
      <c r="B41" s="30" t="s">
        <v>160</v>
      </c>
      <c r="C41" s="30" t="s">
        <v>101</v>
      </c>
      <c r="D41" s="30" t="s">
        <v>859</v>
      </c>
    </row>
    <row r="42" spans="1:4" x14ac:dyDescent="0.25">
      <c r="A42" s="2" t="s">
        <v>24</v>
      </c>
      <c r="B42" s="10" t="s">
        <v>812</v>
      </c>
      <c r="C42" s="10" t="s">
        <v>813</v>
      </c>
      <c r="D42" s="10" t="s">
        <v>814</v>
      </c>
    </row>
    <row r="43" spans="1:4" x14ac:dyDescent="0.25">
      <c r="A43" s="4" t="s">
        <v>27</v>
      </c>
      <c r="B43" s="46" t="s">
        <v>599</v>
      </c>
      <c r="C43" s="46" t="s">
        <v>330</v>
      </c>
      <c r="D43" s="46" t="s">
        <v>593</v>
      </c>
    </row>
    <row r="44" spans="1:4" ht="187.5" customHeight="1" x14ac:dyDescent="0.25">
      <c r="A44" s="111" t="s">
        <v>1420</v>
      </c>
      <c r="B44" s="111"/>
      <c r="C44" s="111"/>
      <c r="D44" s="111"/>
    </row>
  </sheetData>
  <mergeCells count="5">
    <mergeCell ref="A44:D44"/>
    <mergeCell ref="B2:D2"/>
    <mergeCell ref="A4:D4"/>
    <mergeCell ref="A16:D16"/>
    <mergeCell ref="A29:D2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3"/>
  <sheetViews>
    <sheetView workbookViewId="0">
      <selection activeCell="A2" sqref="A2"/>
    </sheetView>
  </sheetViews>
  <sheetFormatPr defaultColWidth="8.7109375" defaultRowHeight="15" x14ac:dyDescent="0.25"/>
  <cols>
    <col min="1" max="1" width="27.7109375" customWidth="1"/>
    <col min="2" max="9" width="11.28515625" customWidth="1"/>
    <col min="11" max="11" width="23.7109375" customWidth="1"/>
  </cols>
  <sheetData>
    <row r="1" spans="1:11" x14ac:dyDescent="0.25">
      <c r="A1" s="1" t="s">
        <v>1424</v>
      </c>
      <c r="B1" s="1"/>
      <c r="C1" s="1"/>
      <c r="D1" s="2"/>
      <c r="E1" s="2"/>
      <c r="F1" s="2"/>
      <c r="G1" s="2"/>
      <c r="H1" s="2"/>
      <c r="I1" s="2"/>
    </row>
    <row r="2" spans="1:11" ht="30" x14ac:dyDescent="0.25">
      <c r="A2" s="12" t="s">
        <v>178</v>
      </c>
      <c r="B2" s="63" t="s">
        <v>332</v>
      </c>
      <c r="C2" s="63" t="s">
        <v>179</v>
      </c>
      <c r="D2" s="63" t="s">
        <v>180</v>
      </c>
      <c r="E2" s="63" t="s">
        <v>181</v>
      </c>
      <c r="F2" s="63" t="s">
        <v>382</v>
      </c>
      <c r="G2" s="63" t="s">
        <v>383</v>
      </c>
      <c r="H2" s="63" t="s">
        <v>426</v>
      </c>
      <c r="I2" s="63" t="s">
        <v>427</v>
      </c>
      <c r="K2" s="24" t="s">
        <v>384</v>
      </c>
    </row>
    <row r="3" spans="1:11" x14ac:dyDescent="0.25">
      <c r="A3" s="115" t="s">
        <v>442</v>
      </c>
      <c r="B3" s="115"/>
      <c r="C3" s="115"/>
      <c r="D3" s="115"/>
      <c r="E3" s="115"/>
      <c r="F3" s="115"/>
      <c r="G3" s="115"/>
      <c r="H3" s="115"/>
      <c r="I3" s="115"/>
      <c r="K3" t="s">
        <v>385</v>
      </c>
    </row>
    <row r="4" spans="1:11" x14ac:dyDescent="0.25">
      <c r="A4" s="2" t="s">
        <v>6</v>
      </c>
      <c r="B4" s="64" t="s">
        <v>583</v>
      </c>
      <c r="C4" s="64" t="s">
        <v>492</v>
      </c>
      <c r="D4" s="64" t="s">
        <v>633</v>
      </c>
      <c r="E4" s="64" t="s">
        <v>495</v>
      </c>
      <c r="F4" s="64" t="s">
        <v>501</v>
      </c>
      <c r="G4" s="64" t="s">
        <v>487</v>
      </c>
      <c r="H4" s="64" t="s">
        <v>579</v>
      </c>
      <c r="I4" s="64" t="s">
        <v>579</v>
      </c>
      <c r="K4" t="s">
        <v>386</v>
      </c>
    </row>
    <row r="5" spans="1:11" x14ac:dyDescent="0.25">
      <c r="A5" s="2"/>
      <c r="B5" s="64" t="s">
        <v>634</v>
      </c>
      <c r="C5" s="64" t="s">
        <v>465</v>
      </c>
      <c r="D5" s="64" t="s">
        <v>635</v>
      </c>
      <c r="E5" s="64" t="s">
        <v>635</v>
      </c>
      <c r="F5" s="64" t="s">
        <v>430</v>
      </c>
      <c r="G5" s="64" t="s">
        <v>567</v>
      </c>
      <c r="H5" s="64" t="s">
        <v>636</v>
      </c>
      <c r="I5" s="64" t="s">
        <v>564</v>
      </c>
      <c r="K5" t="s">
        <v>387</v>
      </c>
    </row>
    <row r="6" spans="1:11" x14ac:dyDescent="0.25">
      <c r="A6" s="2" t="s">
        <v>37</v>
      </c>
      <c r="B6" s="64" t="s">
        <v>637</v>
      </c>
      <c r="C6" s="64" t="s">
        <v>638</v>
      </c>
      <c r="D6" s="64" t="s">
        <v>639</v>
      </c>
      <c r="E6" s="64" t="s">
        <v>640</v>
      </c>
      <c r="F6" s="64" t="s">
        <v>158</v>
      </c>
      <c r="G6" s="64" t="s">
        <v>488</v>
      </c>
      <c r="H6" s="64" t="s">
        <v>641</v>
      </c>
      <c r="I6" s="64" t="s">
        <v>642</v>
      </c>
      <c r="K6" t="s">
        <v>388</v>
      </c>
    </row>
    <row r="7" spans="1:11" x14ac:dyDescent="0.25">
      <c r="A7" s="2"/>
      <c r="B7" s="64" t="s">
        <v>643</v>
      </c>
      <c r="C7" s="64" t="s">
        <v>490</v>
      </c>
      <c r="D7" s="64" t="s">
        <v>644</v>
      </c>
      <c r="E7" s="64" t="s">
        <v>645</v>
      </c>
      <c r="F7" s="64" t="s">
        <v>596</v>
      </c>
      <c r="G7" s="64" t="s">
        <v>646</v>
      </c>
      <c r="H7" s="64" t="s">
        <v>73</v>
      </c>
      <c r="I7" s="64" t="s">
        <v>117</v>
      </c>
      <c r="K7" t="s">
        <v>389</v>
      </c>
    </row>
    <row r="8" spans="1:11" x14ac:dyDescent="0.25">
      <c r="A8" s="2" t="s">
        <v>390</v>
      </c>
      <c r="B8" s="64" t="s">
        <v>647</v>
      </c>
      <c r="C8" s="64" t="s">
        <v>483</v>
      </c>
      <c r="D8" s="64" t="s">
        <v>648</v>
      </c>
      <c r="E8" s="64" t="s">
        <v>649</v>
      </c>
      <c r="F8" s="64" t="s">
        <v>650</v>
      </c>
      <c r="G8" s="64" t="s">
        <v>651</v>
      </c>
      <c r="H8" s="64" t="s">
        <v>652</v>
      </c>
      <c r="I8" s="64" t="s">
        <v>653</v>
      </c>
    </row>
    <row r="9" spans="1:11" x14ac:dyDescent="0.25">
      <c r="A9" s="2"/>
      <c r="B9" s="64" t="s">
        <v>654</v>
      </c>
      <c r="C9" s="64" t="s">
        <v>655</v>
      </c>
      <c r="D9" s="64" t="s">
        <v>656</v>
      </c>
      <c r="E9" s="64" t="s">
        <v>187</v>
      </c>
      <c r="F9" s="64" t="s">
        <v>565</v>
      </c>
      <c r="G9" s="64" t="s">
        <v>561</v>
      </c>
      <c r="H9" s="64" t="s">
        <v>657</v>
      </c>
      <c r="I9" s="64" t="s">
        <v>658</v>
      </c>
    </row>
    <row r="10" spans="1:11" x14ac:dyDescent="0.25">
      <c r="A10" s="3" t="s">
        <v>24</v>
      </c>
      <c r="B10" s="65" t="s">
        <v>659</v>
      </c>
      <c r="C10" s="65" t="s">
        <v>660</v>
      </c>
      <c r="D10" s="65" t="s">
        <v>661</v>
      </c>
      <c r="E10" s="65" t="s">
        <v>662</v>
      </c>
      <c r="F10" s="65" t="s">
        <v>663</v>
      </c>
      <c r="G10" s="65" t="s">
        <v>664</v>
      </c>
      <c r="H10" s="65" t="s">
        <v>665</v>
      </c>
      <c r="I10" s="65" t="s">
        <v>666</v>
      </c>
    </row>
    <row r="11" spans="1:11" x14ac:dyDescent="0.25">
      <c r="A11" s="2" t="s">
        <v>27</v>
      </c>
      <c r="B11" s="117" t="s">
        <v>667</v>
      </c>
      <c r="C11" s="117"/>
      <c r="D11" s="117"/>
      <c r="E11" s="117"/>
      <c r="F11" s="117"/>
      <c r="G11" s="117"/>
      <c r="H11" s="117"/>
      <c r="I11" s="117"/>
    </row>
    <row r="12" spans="1:11" ht="14.85" customHeight="1" x14ac:dyDescent="0.25">
      <c r="A12" s="2" t="s">
        <v>341</v>
      </c>
      <c r="B12" s="23">
        <v>0.83045977011494254</v>
      </c>
      <c r="C12" s="23">
        <v>2.0306748466257667</v>
      </c>
      <c r="D12" s="23">
        <v>2.1445497630331753</v>
      </c>
      <c r="E12" s="23">
        <v>15.883977900552487</v>
      </c>
      <c r="F12" s="23">
        <v>-51.229508196721312</v>
      </c>
      <c r="G12" s="23">
        <v>10.487804878048781</v>
      </c>
      <c r="H12" s="23">
        <v>-9.0277777777777768</v>
      </c>
      <c r="I12" s="23">
        <v>-10.358565737051793</v>
      </c>
    </row>
    <row r="13" spans="1:11" x14ac:dyDescent="0.25">
      <c r="A13" s="2" t="s">
        <v>30</v>
      </c>
      <c r="B13" s="7" t="s">
        <v>668</v>
      </c>
      <c r="C13" s="7" t="s">
        <v>669</v>
      </c>
      <c r="D13" s="7" t="s">
        <v>670</v>
      </c>
      <c r="E13" s="43">
        <v>10.46</v>
      </c>
      <c r="F13" s="7" t="s">
        <v>671</v>
      </c>
      <c r="G13" s="43">
        <v>12.42</v>
      </c>
      <c r="H13" s="43">
        <v>12.86</v>
      </c>
      <c r="I13" s="43">
        <v>12.72</v>
      </c>
    </row>
    <row r="14" spans="1:11" x14ac:dyDescent="0.25">
      <c r="A14" s="113" t="s">
        <v>934</v>
      </c>
      <c r="B14" s="113"/>
      <c r="C14" s="113"/>
      <c r="D14" s="113"/>
      <c r="E14" s="113"/>
      <c r="F14" s="113"/>
      <c r="G14" s="113"/>
      <c r="H14" s="113"/>
      <c r="I14" s="113"/>
    </row>
    <row r="15" spans="1:11" x14ac:dyDescent="0.25">
      <c r="A15" s="2" t="s">
        <v>6</v>
      </c>
      <c r="B15" s="64" t="s">
        <v>672</v>
      </c>
      <c r="C15" s="64" t="s">
        <v>463</v>
      </c>
      <c r="D15" s="64" t="s">
        <v>673</v>
      </c>
      <c r="E15" s="64" t="s">
        <v>674</v>
      </c>
      <c r="F15" s="64" t="s">
        <v>461</v>
      </c>
      <c r="G15" s="64" t="s">
        <v>487</v>
      </c>
      <c r="H15" s="64" t="s">
        <v>675</v>
      </c>
      <c r="I15" s="64" t="s">
        <v>676</v>
      </c>
    </row>
    <row r="16" spans="1:11" x14ac:dyDescent="0.25">
      <c r="A16" s="2"/>
      <c r="B16" s="64" t="s">
        <v>305</v>
      </c>
      <c r="C16" s="64" t="s">
        <v>117</v>
      </c>
      <c r="D16" s="64" t="s">
        <v>457</v>
      </c>
      <c r="E16" s="64" t="s">
        <v>192</v>
      </c>
      <c r="F16" s="64" t="s">
        <v>201</v>
      </c>
      <c r="G16" s="64" t="s">
        <v>677</v>
      </c>
      <c r="H16" s="64" t="s">
        <v>678</v>
      </c>
      <c r="I16" s="64" t="s">
        <v>679</v>
      </c>
    </row>
    <row r="17" spans="1:9" x14ac:dyDescent="0.25">
      <c r="A17" s="2" t="s">
        <v>37</v>
      </c>
      <c r="B17" s="64" t="s">
        <v>581</v>
      </c>
      <c r="C17" s="64" t="s">
        <v>680</v>
      </c>
      <c r="D17" s="64" t="s">
        <v>202</v>
      </c>
      <c r="E17" s="64" t="s">
        <v>250</v>
      </c>
      <c r="F17" s="64" t="s">
        <v>681</v>
      </c>
      <c r="G17" s="64" t="s">
        <v>682</v>
      </c>
      <c r="H17" s="64" t="s">
        <v>683</v>
      </c>
      <c r="I17" s="64" t="s">
        <v>684</v>
      </c>
    </row>
    <row r="18" spans="1:9" x14ac:dyDescent="0.25">
      <c r="A18" s="2"/>
      <c r="B18" s="64" t="s">
        <v>591</v>
      </c>
      <c r="C18" s="64" t="s">
        <v>589</v>
      </c>
      <c r="D18" s="64" t="s">
        <v>160</v>
      </c>
      <c r="E18" s="64" t="s">
        <v>117</v>
      </c>
      <c r="F18" s="64" t="s">
        <v>75</v>
      </c>
      <c r="G18" s="64" t="s">
        <v>685</v>
      </c>
      <c r="H18" s="64" t="s">
        <v>311</v>
      </c>
      <c r="I18" s="64" t="s">
        <v>462</v>
      </c>
    </row>
    <row r="19" spans="1:9" x14ac:dyDescent="0.25">
      <c r="A19" s="2" t="s">
        <v>390</v>
      </c>
      <c r="B19" s="64" t="s">
        <v>61</v>
      </c>
      <c r="C19" s="64" t="s">
        <v>686</v>
      </c>
      <c r="D19" s="64" t="s">
        <v>687</v>
      </c>
      <c r="E19" s="64" t="s">
        <v>590</v>
      </c>
      <c r="F19" s="64" t="s">
        <v>688</v>
      </c>
      <c r="G19" s="64" t="s">
        <v>689</v>
      </c>
      <c r="H19" s="64" t="s">
        <v>690</v>
      </c>
      <c r="I19" s="64" t="s">
        <v>691</v>
      </c>
    </row>
    <row r="20" spans="1:9" x14ac:dyDescent="0.25">
      <c r="A20" s="2"/>
      <c r="B20" s="64" t="s">
        <v>692</v>
      </c>
      <c r="C20" s="64" t="s">
        <v>693</v>
      </c>
      <c r="D20" s="64" t="s">
        <v>117</v>
      </c>
      <c r="E20" s="64" t="s">
        <v>311</v>
      </c>
      <c r="F20" s="64" t="s">
        <v>694</v>
      </c>
      <c r="G20" s="64" t="s">
        <v>695</v>
      </c>
      <c r="H20" s="64" t="s">
        <v>566</v>
      </c>
      <c r="I20" s="64" t="s">
        <v>696</v>
      </c>
    </row>
    <row r="21" spans="1:9" x14ac:dyDescent="0.25">
      <c r="A21" s="3" t="s">
        <v>24</v>
      </c>
      <c r="B21" s="65" t="s">
        <v>666</v>
      </c>
      <c r="C21" s="65" t="s">
        <v>697</v>
      </c>
      <c r="D21" s="65" t="s">
        <v>698</v>
      </c>
      <c r="E21" s="65" t="s">
        <v>699</v>
      </c>
      <c r="F21" s="65" t="s">
        <v>700</v>
      </c>
      <c r="G21" s="65" t="s">
        <v>701</v>
      </c>
      <c r="H21" s="65" t="s">
        <v>702</v>
      </c>
      <c r="I21" s="65" t="s">
        <v>703</v>
      </c>
    </row>
    <row r="22" spans="1:9" x14ac:dyDescent="0.25">
      <c r="A22" s="2" t="s">
        <v>27</v>
      </c>
      <c r="B22" s="117" t="s">
        <v>580</v>
      </c>
      <c r="C22" s="117"/>
      <c r="D22" s="117"/>
      <c r="E22" s="117"/>
      <c r="F22" s="117"/>
      <c r="G22" s="117"/>
      <c r="H22" s="117"/>
      <c r="I22" s="117"/>
    </row>
    <row r="23" spans="1:9" x14ac:dyDescent="0.25">
      <c r="A23" s="2" t="s">
        <v>341</v>
      </c>
      <c r="B23" s="23">
        <v>0.49541284403669722</v>
      </c>
      <c r="C23" s="23">
        <v>1.7414772727272727</v>
      </c>
      <c r="D23" s="23">
        <v>1.2947214076246336</v>
      </c>
      <c r="E23" s="23">
        <v>4.7619047619047619</v>
      </c>
      <c r="F23" s="23">
        <v>10.017889087656529</v>
      </c>
      <c r="G23" s="23">
        <v>-166.66666666666669</v>
      </c>
      <c r="H23" s="23">
        <v>40.186915887850468</v>
      </c>
      <c r="I23" s="23">
        <v>-56.83229813664596</v>
      </c>
    </row>
    <row r="24" spans="1:9" x14ac:dyDescent="0.25">
      <c r="A24" s="2" t="s">
        <v>30</v>
      </c>
      <c r="B24" s="7" t="s">
        <v>704</v>
      </c>
      <c r="C24" s="7" t="s">
        <v>625</v>
      </c>
      <c r="D24" s="7" t="s">
        <v>705</v>
      </c>
      <c r="E24" s="33" t="s">
        <v>706</v>
      </c>
      <c r="F24" s="7" t="s">
        <v>707</v>
      </c>
      <c r="G24" s="33" t="s">
        <v>708</v>
      </c>
      <c r="H24" s="33" t="s">
        <v>709</v>
      </c>
      <c r="I24" s="33" t="s">
        <v>710</v>
      </c>
    </row>
    <row r="25" spans="1:9" ht="138.75" customHeight="1" x14ac:dyDescent="0.25">
      <c r="A25" s="111" t="s">
        <v>1422</v>
      </c>
      <c r="B25" s="111"/>
      <c r="C25" s="111"/>
      <c r="D25" s="111"/>
      <c r="E25" s="111"/>
      <c r="F25" s="111"/>
      <c r="G25" s="111"/>
      <c r="H25" s="111"/>
      <c r="I25" s="111"/>
    </row>
    <row r="33" ht="128.85" customHeight="1" x14ac:dyDescent="0.25"/>
  </sheetData>
  <mergeCells count="5">
    <mergeCell ref="A3:I3"/>
    <mergeCell ref="B11:I11"/>
    <mergeCell ref="A14:I14"/>
    <mergeCell ref="B22:I22"/>
    <mergeCell ref="A25:I2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5"/>
  <sheetViews>
    <sheetView topLeftCell="A2" zoomScale="113" workbookViewId="0">
      <selection activeCell="J10" sqref="J10"/>
    </sheetView>
  </sheetViews>
  <sheetFormatPr defaultColWidth="8.7109375" defaultRowHeight="15" x14ac:dyDescent="0.25"/>
  <cols>
    <col min="1" max="1" width="31.28515625" customWidth="1"/>
    <col min="2" max="5" width="11.28515625" customWidth="1"/>
  </cols>
  <sheetData>
    <row r="1" spans="1:10" x14ac:dyDescent="0.25">
      <c r="A1" s="1" t="s">
        <v>1423</v>
      </c>
      <c r="B1" s="1"/>
      <c r="C1" s="1"/>
      <c r="D1" s="2"/>
      <c r="E1" s="2"/>
    </row>
    <row r="2" spans="1:10" ht="30" x14ac:dyDescent="0.25">
      <c r="A2" s="12" t="s">
        <v>178</v>
      </c>
      <c r="B2" s="13" t="s">
        <v>332</v>
      </c>
      <c r="C2" s="13" t="s">
        <v>179</v>
      </c>
      <c r="D2" s="13" t="s">
        <v>180</v>
      </c>
      <c r="E2" s="13" t="s">
        <v>181</v>
      </c>
    </row>
    <row r="3" spans="1:10" x14ac:dyDescent="0.25">
      <c r="A3" s="115" t="s">
        <v>933</v>
      </c>
      <c r="B3" s="115"/>
      <c r="C3" s="115"/>
      <c r="D3" s="115"/>
      <c r="E3" s="115"/>
    </row>
    <row r="4" spans="1:10" x14ac:dyDescent="0.25">
      <c r="A4" s="2" t="s">
        <v>6</v>
      </c>
      <c r="B4" s="9" t="s">
        <v>860</v>
      </c>
      <c r="C4" s="9" t="s">
        <v>861</v>
      </c>
      <c r="D4" s="9" t="s">
        <v>862</v>
      </c>
      <c r="E4" s="9" t="s">
        <v>863</v>
      </c>
    </row>
    <row r="5" spans="1:10" x14ac:dyDescent="0.25">
      <c r="A5" s="2"/>
      <c r="B5" s="9" t="s">
        <v>465</v>
      </c>
      <c r="C5" s="9" t="s">
        <v>318</v>
      </c>
      <c r="D5" s="9" t="s">
        <v>370</v>
      </c>
      <c r="E5" s="9" t="s">
        <v>864</v>
      </c>
    </row>
    <row r="6" spans="1:10" x14ac:dyDescent="0.25">
      <c r="A6" s="2" t="s">
        <v>37</v>
      </c>
      <c r="B6" s="9" t="s">
        <v>865</v>
      </c>
      <c r="C6" s="9" t="s">
        <v>866</v>
      </c>
      <c r="D6" s="9" t="s">
        <v>867</v>
      </c>
      <c r="E6" s="9" t="s">
        <v>868</v>
      </c>
    </row>
    <row r="7" spans="1:10" x14ac:dyDescent="0.25">
      <c r="A7" s="2"/>
      <c r="B7" s="9" t="s">
        <v>473</v>
      </c>
      <c r="C7" s="9" t="s">
        <v>869</v>
      </c>
      <c r="D7" s="9" t="s">
        <v>305</v>
      </c>
      <c r="E7" s="9" t="s">
        <v>221</v>
      </c>
    </row>
    <row r="8" spans="1:10" x14ac:dyDescent="0.25">
      <c r="A8" s="2" t="s">
        <v>390</v>
      </c>
      <c r="B8" s="9" t="s">
        <v>870</v>
      </c>
      <c r="C8" s="9" t="s">
        <v>871</v>
      </c>
      <c r="D8" s="9" t="s">
        <v>872</v>
      </c>
      <c r="E8" s="9" t="s">
        <v>485</v>
      </c>
    </row>
    <row r="9" spans="1:10" x14ac:dyDescent="0.25">
      <c r="A9" s="2"/>
      <c r="B9" s="9" t="s">
        <v>873</v>
      </c>
      <c r="C9" s="9" t="s">
        <v>221</v>
      </c>
      <c r="D9" s="9" t="s">
        <v>624</v>
      </c>
      <c r="E9" s="9" t="s">
        <v>874</v>
      </c>
    </row>
    <row r="10" spans="1:10" x14ac:dyDescent="0.25">
      <c r="A10" s="3" t="s">
        <v>24</v>
      </c>
      <c r="B10" s="10" t="s">
        <v>887</v>
      </c>
      <c r="C10" s="10" t="s">
        <v>888</v>
      </c>
      <c r="D10" s="10" t="s">
        <v>889</v>
      </c>
      <c r="E10" s="10" t="s">
        <v>890</v>
      </c>
      <c r="J10" s="9"/>
    </row>
    <row r="11" spans="1:10" x14ac:dyDescent="0.25">
      <c r="A11" s="2" t="s">
        <v>27</v>
      </c>
      <c r="B11" s="117" t="s">
        <v>302</v>
      </c>
      <c r="C11" s="117"/>
      <c r="D11" s="117"/>
      <c r="E11" s="117"/>
      <c r="J11" s="9"/>
    </row>
    <row r="12" spans="1:10" x14ac:dyDescent="0.25">
      <c r="A12" s="2" t="s">
        <v>341</v>
      </c>
      <c r="B12" s="23">
        <v>-0.32509505703422054</v>
      </c>
      <c r="C12" s="23">
        <v>-0.19741784037558688</v>
      </c>
      <c r="D12" s="23">
        <v>0.51754385964912275</v>
      </c>
      <c r="E12" s="23">
        <v>1.069377990430622</v>
      </c>
      <c r="J12" s="9"/>
    </row>
    <row r="13" spans="1:10" x14ac:dyDescent="0.25">
      <c r="A13" s="2" t="s">
        <v>30</v>
      </c>
      <c r="B13" s="7" t="s">
        <v>892</v>
      </c>
      <c r="C13" s="7" t="s">
        <v>893</v>
      </c>
      <c r="D13" s="7" t="s">
        <v>894</v>
      </c>
      <c r="E13" s="7" t="s">
        <v>895</v>
      </c>
      <c r="J13" s="9"/>
    </row>
    <row r="14" spans="1:10" x14ac:dyDescent="0.25">
      <c r="A14" s="115" t="s">
        <v>936</v>
      </c>
      <c r="B14" s="115"/>
      <c r="C14" s="115"/>
      <c r="D14" s="115"/>
      <c r="E14" s="115"/>
    </row>
    <row r="15" spans="1:10" x14ac:dyDescent="0.25">
      <c r="A15" s="2" t="s">
        <v>6</v>
      </c>
      <c r="B15" s="9" t="s">
        <v>896</v>
      </c>
      <c r="C15" s="9" t="s">
        <v>897</v>
      </c>
      <c r="D15" s="9" t="s">
        <v>898</v>
      </c>
      <c r="E15" s="9" t="s">
        <v>899</v>
      </c>
    </row>
    <row r="16" spans="1:10" x14ac:dyDescent="0.25">
      <c r="A16" s="2"/>
      <c r="B16" s="9" t="s">
        <v>626</v>
      </c>
      <c r="C16" s="9" t="s">
        <v>575</v>
      </c>
      <c r="D16" s="9" t="s">
        <v>564</v>
      </c>
      <c r="E16" s="9" t="s">
        <v>658</v>
      </c>
    </row>
    <row r="17" spans="1:5" x14ac:dyDescent="0.25">
      <c r="A17" s="2" t="s">
        <v>37</v>
      </c>
      <c r="B17" s="9" t="s">
        <v>900</v>
      </c>
      <c r="C17" s="9" t="s">
        <v>901</v>
      </c>
      <c r="D17" s="9" t="s">
        <v>902</v>
      </c>
      <c r="E17" s="9" t="s">
        <v>903</v>
      </c>
    </row>
    <row r="18" spans="1:5" x14ac:dyDescent="0.25">
      <c r="A18" s="2"/>
      <c r="B18" s="9" t="s">
        <v>220</v>
      </c>
      <c r="C18" s="9" t="s">
        <v>904</v>
      </c>
      <c r="D18" s="9" t="s">
        <v>626</v>
      </c>
      <c r="E18" s="9" t="s">
        <v>905</v>
      </c>
    </row>
    <row r="19" spans="1:5" x14ac:dyDescent="0.25">
      <c r="A19" s="2" t="s">
        <v>390</v>
      </c>
      <c r="B19" s="9" t="s">
        <v>906</v>
      </c>
      <c r="C19" s="9" t="s">
        <v>907</v>
      </c>
      <c r="D19" s="9" t="s">
        <v>461</v>
      </c>
      <c r="E19" s="9" t="s">
        <v>908</v>
      </c>
    </row>
    <row r="20" spans="1:5" x14ac:dyDescent="0.25">
      <c r="A20" s="2"/>
      <c r="B20" s="9" t="s">
        <v>909</v>
      </c>
      <c r="C20" s="9" t="s">
        <v>594</v>
      </c>
      <c r="D20" s="9" t="s">
        <v>910</v>
      </c>
      <c r="E20" s="9" t="s">
        <v>542</v>
      </c>
    </row>
    <row r="21" spans="1:5" x14ac:dyDescent="0.25">
      <c r="A21" s="3" t="s">
        <v>24</v>
      </c>
      <c r="B21" s="10" t="s">
        <v>924</v>
      </c>
      <c r="C21" s="10" t="s">
        <v>925</v>
      </c>
      <c r="D21" s="10" t="s">
        <v>926</v>
      </c>
      <c r="E21" s="10" t="s">
        <v>927</v>
      </c>
    </row>
    <row r="22" spans="1:5" x14ac:dyDescent="0.25">
      <c r="A22" s="2" t="s">
        <v>27</v>
      </c>
      <c r="B22" s="117" t="s">
        <v>197</v>
      </c>
      <c r="C22" s="117"/>
      <c r="D22" s="117"/>
      <c r="E22" s="117"/>
    </row>
    <row r="23" spans="1:5" x14ac:dyDescent="0.25">
      <c r="A23" s="2" t="s">
        <v>341</v>
      </c>
      <c r="B23" s="23">
        <v>-0.40721649484536088</v>
      </c>
      <c r="C23" s="23">
        <v>-8.8507462686567159E-2</v>
      </c>
      <c r="D23" s="23">
        <v>0.62403100775193798</v>
      </c>
      <c r="E23" s="23">
        <v>0.85774058577405854</v>
      </c>
    </row>
    <row r="24" spans="1:5" x14ac:dyDescent="0.25">
      <c r="A24" s="2" t="s">
        <v>30</v>
      </c>
      <c r="B24" s="7" t="s">
        <v>929</v>
      </c>
      <c r="C24" s="7" t="s">
        <v>930</v>
      </c>
      <c r="D24" s="7" t="s">
        <v>931</v>
      </c>
      <c r="E24" s="7" t="s">
        <v>932</v>
      </c>
    </row>
    <row r="25" spans="1:5" ht="242.1" customHeight="1" x14ac:dyDescent="0.25">
      <c r="A25" s="111" t="s">
        <v>1421</v>
      </c>
      <c r="B25" s="111"/>
      <c r="C25" s="111"/>
      <c r="D25" s="111"/>
      <c r="E25" s="111"/>
    </row>
  </sheetData>
  <mergeCells count="5">
    <mergeCell ref="A25:E25"/>
    <mergeCell ref="B22:E22"/>
    <mergeCell ref="A14:E14"/>
    <mergeCell ref="A3:E3"/>
    <mergeCell ref="B11:E1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3CF3-6FCA-4EE3-A581-6336EDCF645C}">
  <dimension ref="A1:G22"/>
  <sheetViews>
    <sheetView workbookViewId="0">
      <selection activeCell="A2" sqref="A2"/>
    </sheetView>
  </sheetViews>
  <sheetFormatPr defaultColWidth="8.7109375" defaultRowHeight="15" x14ac:dyDescent="0.25"/>
  <cols>
    <col min="1" max="1" width="19.85546875" style="91" customWidth="1"/>
    <col min="2" max="7" width="15.28515625" style="91" customWidth="1"/>
    <col min="8" max="16384" width="8.7109375" style="91"/>
  </cols>
  <sheetData>
    <row r="1" spans="1:7" x14ac:dyDescent="0.25">
      <c r="A1" s="38" t="s">
        <v>1428</v>
      </c>
    </row>
    <row r="2" spans="1:7" x14ac:dyDescent="0.25">
      <c r="A2" s="39"/>
      <c r="B2" s="39"/>
      <c r="C2" s="39"/>
      <c r="D2" s="116" t="s">
        <v>443</v>
      </c>
      <c r="E2" s="116"/>
      <c r="F2" s="116"/>
      <c r="G2" s="116"/>
    </row>
    <row r="3" spans="1:7" x14ac:dyDescent="0.25">
      <c r="B3" s="117" t="s">
        <v>444</v>
      </c>
      <c r="C3" s="117"/>
      <c r="D3" s="117" t="s">
        <v>977</v>
      </c>
      <c r="E3" s="117"/>
      <c r="F3" s="117" t="s">
        <v>978</v>
      </c>
      <c r="G3" s="117"/>
    </row>
    <row r="4" spans="1:7" ht="45" x14ac:dyDescent="0.25">
      <c r="A4" s="40"/>
      <c r="B4" s="42" t="s">
        <v>445</v>
      </c>
      <c r="C4" s="42" t="s">
        <v>446</v>
      </c>
      <c r="D4" s="42" t="s">
        <v>445</v>
      </c>
      <c r="E4" s="42" t="s">
        <v>446</v>
      </c>
      <c r="F4" s="42" t="s">
        <v>445</v>
      </c>
      <c r="G4" s="42" t="s">
        <v>446</v>
      </c>
    </row>
    <row r="5" spans="1:7" x14ac:dyDescent="0.25">
      <c r="A5" s="119" t="s">
        <v>1393</v>
      </c>
      <c r="B5" s="119"/>
      <c r="C5" s="119"/>
      <c r="D5" s="119"/>
      <c r="E5" s="119"/>
      <c r="F5" s="119"/>
      <c r="G5" s="119"/>
    </row>
    <row r="6" spans="1:7" x14ac:dyDescent="0.25">
      <c r="A6" s="91" t="s">
        <v>6</v>
      </c>
      <c r="B6" s="101" t="s">
        <v>603</v>
      </c>
      <c r="C6" s="101" t="s">
        <v>604</v>
      </c>
      <c r="D6" s="101" t="s">
        <v>792</v>
      </c>
      <c r="E6" s="101" t="s">
        <v>793</v>
      </c>
      <c r="F6" s="101" t="s">
        <v>986</v>
      </c>
      <c r="G6" s="101" t="s">
        <v>987</v>
      </c>
    </row>
    <row r="7" spans="1:7" x14ac:dyDescent="0.25">
      <c r="B7" s="101" t="s">
        <v>786</v>
      </c>
      <c r="C7" s="101" t="s">
        <v>787</v>
      </c>
      <c r="D7" s="101" t="s">
        <v>556</v>
      </c>
      <c r="E7" s="101" t="s">
        <v>794</v>
      </c>
      <c r="F7" s="101" t="s">
        <v>988</v>
      </c>
      <c r="G7" s="101" t="s">
        <v>989</v>
      </c>
    </row>
    <row r="8" spans="1:7" x14ac:dyDescent="0.25">
      <c r="A8" s="91" t="s">
        <v>37</v>
      </c>
      <c r="B8" s="101" t="s">
        <v>788</v>
      </c>
      <c r="C8" s="101" t="s">
        <v>789</v>
      </c>
      <c r="D8" s="101" t="s">
        <v>795</v>
      </c>
      <c r="E8" s="101" t="s">
        <v>796</v>
      </c>
      <c r="F8" s="101" t="s">
        <v>990</v>
      </c>
      <c r="G8" s="101" t="s">
        <v>991</v>
      </c>
    </row>
    <row r="9" spans="1:7" x14ac:dyDescent="0.25">
      <c r="B9" s="101" t="s">
        <v>790</v>
      </c>
      <c r="C9" s="101" t="s">
        <v>791</v>
      </c>
      <c r="D9" s="101" t="s">
        <v>606</v>
      </c>
      <c r="E9" s="101" t="s">
        <v>607</v>
      </c>
      <c r="F9" s="101" t="s">
        <v>992</v>
      </c>
      <c r="G9" s="101" t="s">
        <v>993</v>
      </c>
    </row>
    <row r="10" spans="1:7" x14ac:dyDescent="0.25">
      <c r="A10" s="39" t="s">
        <v>24</v>
      </c>
      <c r="B10" s="102" t="s">
        <v>666</v>
      </c>
      <c r="C10" s="102" t="s">
        <v>666</v>
      </c>
      <c r="D10" s="102" t="s">
        <v>797</v>
      </c>
      <c r="E10" s="102" t="s">
        <v>797</v>
      </c>
      <c r="F10" s="48">
        <v>2098</v>
      </c>
      <c r="G10" s="48">
        <v>2098</v>
      </c>
    </row>
    <row r="11" spans="1:7" x14ac:dyDescent="0.25">
      <c r="A11" s="91" t="s">
        <v>447</v>
      </c>
      <c r="B11" s="101" t="s">
        <v>605</v>
      </c>
      <c r="C11" s="101" t="s">
        <v>555</v>
      </c>
      <c r="D11" s="101" t="s">
        <v>300</v>
      </c>
      <c r="E11" s="101" t="s">
        <v>798</v>
      </c>
      <c r="F11" s="101" t="s">
        <v>614</v>
      </c>
      <c r="G11" s="101" t="s">
        <v>821</v>
      </c>
    </row>
    <row r="12" spans="1:7" x14ac:dyDescent="0.25">
      <c r="A12" s="40" t="s">
        <v>441</v>
      </c>
      <c r="B12" s="41" t="s">
        <v>449</v>
      </c>
      <c r="C12" s="41" t="s">
        <v>557</v>
      </c>
      <c r="D12" s="41" t="s">
        <v>452</v>
      </c>
      <c r="E12" s="41" t="s">
        <v>451</v>
      </c>
      <c r="F12" s="47" t="s">
        <v>451</v>
      </c>
      <c r="G12" s="47" t="s">
        <v>453</v>
      </c>
    </row>
    <row r="13" spans="1:7" ht="15" customHeight="1" x14ac:dyDescent="0.25">
      <c r="A13" s="119" t="s">
        <v>1394</v>
      </c>
      <c r="B13" s="119"/>
      <c r="C13" s="119"/>
      <c r="D13" s="119"/>
      <c r="E13" s="119"/>
      <c r="F13" s="119"/>
      <c r="G13" s="119"/>
    </row>
    <row r="14" spans="1:7" x14ac:dyDescent="0.25">
      <c r="A14" s="91" t="s">
        <v>6</v>
      </c>
      <c r="B14" s="101" t="s">
        <v>1186</v>
      </c>
      <c r="C14" s="101" t="s">
        <v>1187</v>
      </c>
      <c r="D14" s="101" t="s">
        <v>1188</v>
      </c>
      <c r="E14" s="101" t="s">
        <v>1189</v>
      </c>
      <c r="F14" s="101" t="s">
        <v>1190</v>
      </c>
      <c r="G14" s="101" t="s">
        <v>1191</v>
      </c>
    </row>
    <row r="15" spans="1:7" x14ac:dyDescent="0.25">
      <c r="B15" s="101" t="s">
        <v>1192</v>
      </c>
      <c r="C15" s="101" t="s">
        <v>1193</v>
      </c>
      <c r="D15" s="101" t="s">
        <v>1194</v>
      </c>
      <c r="E15" s="101" t="s">
        <v>1195</v>
      </c>
      <c r="F15" s="101" t="s">
        <v>989</v>
      </c>
      <c r="G15" s="101" t="s">
        <v>1196</v>
      </c>
    </row>
    <row r="16" spans="1:7" x14ac:dyDescent="0.25">
      <c r="A16" s="91" t="s">
        <v>37</v>
      </c>
      <c r="B16" s="101" t="s">
        <v>1197</v>
      </c>
      <c r="C16" s="101" t="s">
        <v>1198</v>
      </c>
      <c r="D16" s="101" t="s">
        <v>1199</v>
      </c>
      <c r="E16" s="101" t="s">
        <v>1200</v>
      </c>
      <c r="F16" s="101" t="s">
        <v>1201</v>
      </c>
      <c r="G16" s="101" t="s">
        <v>1202</v>
      </c>
    </row>
    <row r="17" spans="1:7" x14ac:dyDescent="0.25">
      <c r="B17" s="101" t="s">
        <v>837</v>
      </c>
      <c r="C17" s="101" t="s">
        <v>140</v>
      </c>
      <c r="D17" s="101" t="s">
        <v>780</v>
      </c>
      <c r="E17" s="101" t="s">
        <v>1022</v>
      </c>
      <c r="F17" s="101" t="s">
        <v>859</v>
      </c>
      <c r="G17" s="101" t="s">
        <v>810</v>
      </c>
    </row>
    <row r="18" spans="1:7" x14ac:dyDescent="0.25">
      <c r="A18" s="39" t="s">
        <v>24</v>
      </c>
      <c r="B18" s="102" t="s">
        <v>924</v>
      </c>
      <c r="C18" s="102" t="s">
        <v>924</v>
      </c>
      <c r="D18" s="102" t="s">
        <v>1203</v>
      </c>
      <c r="E18" s="102" t="s">
        <v>1203</v>
      </c>
      <c r="F18" s="48" t="s">
        <v>1204</v>
      </c>
      <c r="G18" s="48" t="s">
        <v>1204</v>
      </c>
    </row>
    <row r="19" spans="1:7" x14ac:dyDescent="0.25">
      <c r="A19" s="91" t="s">
        <v>447</v>
      </c>
      <c r="B19" s="101" t="s">
        <v>1205</v>
      </c>
      <c r="C19" s="101" t="s">
        <v>1206</v>
      </c>
      <c r="D19" s="101" t="s">
        <v>1207</v>
      </c>
      <c r="E19" s="101" t="s">
        <v>1208</v>
      </c>
      <c r="F19" s="101" t="s">
        <v>1184</v>
      </c>
      <c r="G19" s="101" t="s">
        <v>1209</v>
      </c>
    </row>
    <row r="20" spans="1:7" x14ac:dyDescent="0.25">
      <c r="A20" s="40" t="s">
        <v>441</v>
      </c>
      <c r="B20" s="71" t="s">
        <v>1185</v>
      </c>
      <c r="C20" s="71" t="s">
        <v>452</v>
      </c>
      <c r="D20" s="71" t="s">
        <v>557</v>
      </c>
      <c r="E20" s="71" t="s">
        <v>1185</v>
      </c>
      <c r="F20" s="71" t="s">
        <v>452</v>
      </c>
      <c r="G20" s="71" t="s">
        <v>451</v>
      </c>
    </row>
    <row r="21" spans="1:7" ht="189.75" customHeight="1" x14ac:dyDescent="0.25">
      <c r="A21" s="118" t="s">
        <v>996</v>
      </c>
      <c r="B21" s="118"/>
      <c r="C21" s="118"/>
      <c r="D21" s="118"/>
      <c r="E21" s="118"/>
      <c r="F21" s="118"/>
      <c r="G21" s="118"/>
    </row>
    <row r="22" spans="1:7" ht="18" customHeight="1" x14ac:dyDescent="0.25"/>
  </sheetData>
  <mergeCells count="7">
    <mergeCell ref="A13:G13"/>
    <mergeCell ref="A21:G21"/>
    <mergeCell ref="D2:G2"/>
    <mergeCell ref="B3:C3"/>
    <mergeCell ref="D3:E3"/>
    <mergeCell ref="F3:G3"/>
    <mergeCell ref="A5:G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27"/>
  <sheetViews>
    <sheetView workbookViewId="0">
      <selection activeCell="A2" sqref="A2"/>
    </sheetView>
  </sheetViews>
  <sheetFormatPr defaultColWidth="8.85546875" defaultRowHeight="15" x14ac:dyDescent="0.25"/>
  <cols>
    <col min="1" max="1" width="22.42578125" style="75" customWidth="1"/>
    <col min="2" max="6" width="11.28515625" style="75" customWidth="1"/>
    <col min="7" max="16384" width="8.85546875" style="75"/>
  </cols>
  <sheetData>
    <row r="1" spans="1:6" x14ac:dyDescent="0.25">
      <c r="A1" s="76" t="s">
        <v>1429</v>
      </c>
      <c r="B1" s="76"/>
      <c r="C1" s="76"/>
      <c r="D1" s="77"/>
      <c r="E1" s="77"/>
      <c r="F1" s="77"/>
    </row>
    <row r="2" spans="1:6" ht="30" x14ac:dyDescent="0.25">
      <c r="A2" s="78" t="s">
        <v>178</v>
      </c>
      <c r="B2" s="79" t="s">
        <v>332</v>
      </c>
      <c r="C2" s="79" t="s">
        <v>179</v>
      </c>
      <c r="D2" s="79" t="s">
        <v>180</v>
      </c>
      <c r="E2" s="79" t="s">
        <v>181</v>
      </c>
      <c r="F2" s="79" t="s">
        <v>382</v>
      </c>
    </row>
    <row r="3" spans="1:6" x14ac:dyDescent="0.25">
      <c r="A3" s="115" t="s">
        <v>1273</v>
      </c>
      <c r="B3" s="115"/>
      <c r="C3" s="115"/>
      <c r="D3" s="115"/>
      <c r="E3" s="115"/>
      <c r="F3" s="115"/>
    </row>
    <row r="4" spans="1:6" x14ac:dyDescent="0.25">
      <c r="A4" s="77" t="s">
        <v>6</v>
      </c>
      <c r="B4" s="80" t="s">
        <v>743</v>
      </c>
      <c r="C4" s="80" t="s">
        <v>744</v>
      </c>
      <c r="D4" s="80" t="s">
        <v>745</v>
      </c>
      <c r="E4" s="80" t="s">
        <v>464</v>
      </c>
      <c r="F4" s="80" t="s">
        <v>339</v>
      </c>
    </row>
    <row r="5" spans="1:6" x14ac:dyDescent="0.25">
      <c r="A5" s="77"/>
      <c r="B5" s="80" t="s">
        <v>146</v>
      </c>
      <c r="C5" s="80" t="s">
        <v>305</v>
      </c>
      <c r="D5" s="80" t="s">
        <v>118</v>
      </c>
      <c r="E5" s="80" t="s">
        <v>455</v>
      </c>
      <c r="F5" s="80" t="s">
        <v>189</v>
      </c>
    </row>
    <row r="6" spans="1:6" x14ac:dyDescent="0.25">
      <c r="A6" s="77" t="s">
        <v>37</v>
      </c>
      <c r="B6" s="80" t="s">
        <v>749</v>
      </c>
      <c r="C6" s="80" t="s">
        <v>750</v>
      </c>
      <c r="D6" s="80" t="s">
        <v>751</v>
      </c>
      <c r="E6" s="80" t="s">
        <v>752</v>
      </c>
      <c r="F6" s="80" t="s">
        <v>753</v>
      </c>
    </row>
    <row r="7" spans="1:6" x14ac:dyDescent="0.25">
      <c r="A7" s="77"/>
      <c r="B7" s="80" t="s">
        <v>757</v>
      </c>
      <c r="C7" s="80" t="s">
        <v>587</v>
      </c>
      <c r="D7" s="80" t="s">
        <v>425</v>
      </c>
      <c r="E7" s="80" t="s">
        <v>118</v>
      </c>
      <c r="F7" s="80" t="s">
        <v>294</v>
      </c>
    </row>
    <row r="8" spans="1:6" x14ac:dyDescent="0.25">
      <c r="A8" s="81" t="s">
        <v>24</v>
      </c>
      <c r="B8" s="82" t="s">
        <v>666</v>
      </c>
      <c r="C8" s="82" t="s">
        <v>697</v>
      </c>
      <c r="D8" s="82" t="s">
        <v>698</v>
      </c>
      <c r="E8" s="82" t="s">
        <v>699</v>
      </c>
      <c r="F8" s="82" t="s">
        <v>700</v>
      </c>
    </row>
    <row r="9" spans="1:6" x14ac:dyDescent="0.25">
      <c r="A9" s="77" t="s">
        <v>27</v>
      </c>
      <c r="B9" s="80" t="s">
        <v>378</v>
      </c>
      <c r="C9" s="80" t="s">
        <v>766</v>
      </c>
      <c r="D9" s="80" t="s">
        <v>767</v>
      </c>
      <c r="E9" s="80" t="s">
        <v>768</v>
      </c>
      <c r="F9" s="80" t="s">
        <v>359</v>
      </c>
    </row>
    <row r="10" spans="1:6" x14ac:dyDescent="0.25">
      <c r="A10" s="77" t="s">
        <v>341</v>
      </c>
      <c r="B10" s="83">
        <v>0.58135593220338977</v>
      </c>
      <c r="C10" s="83">
        <v>2.2179487179487181</v>
      </c>
      <c r="D10" s="83">
        <v>1.5246913580246915</v>
      </c>
      <c r="E10" s="83">
        <v>6.635318704284221</v>
      </c>
      <c r="F10" s="83">
        <v>10.805500982318271</v>
      </c>
    </row>
    <row r="11" spans="1:6" x14ac:dyDescent="0.25">
      <c r="A11" s="113" t="s">
        <v>1425</v>
      </c>
      <c r="B11" s="113"/>
      <c r="C11" s="113"/>
      <c r="D11" s="113"/>
      <c r="E11" s="113"/>
      <c r="F11" s="113"/>
    </row>
    <row r="12" spans="1:6" x14ac:dyDescent="0.25">
      <c r="A12" s="77" t="s">
        <v>6</v>
      </c>
      <c r="B12" s="87" t="s">
        <v>1274</v>
      </c>
      <c r="C12" s="87" t="s">
        <v>1275</v>
      </c>
      <c r="D12" s="87" t="s">
        <v>1276</v>
      </c>
      <c r="E12" s="87" t="s">
        <v>107</v>
      </c>
      <c r="F12" s="87" t="s">
        <v>1277</v>
      </c>
    </row>
    <row r="13" spans="1:6" x14ac:dyDescent="0.25">
      <c r="A13" s="77"/>
      <c r="B13" s="87" t="s">
        <v>575</v>
      </c>
      <c r="C13" s="87" t="s">
        <v>1278</v>
      </c>
      <c r="D13" s="87" t="s">
        <v>1279</v>
      </c>
      <c r="E13" s="87" t="s">
        <v>1280</v>
      </c>
      <c r="F13" s="87" t="s">
        <v>481</v>
      </c>
    </row>
    <row r="14" spans="1:6" x14ac:dyDescent="0.25">
      <c r="A14" s="77" t="s">
        <v>37</v>
      </c>
      <c r="B14" s="87" t="s">
        <v>1281</v>
      </c>
      <c r="C14" s="87" t="s">
        <v>1282</v>
      </c>
      <c r="D14" s="87" t="s">
        <v>1283</v>
      </c>
      <c r="E14" s="87" t="s">
        <v>1284</v>
      </c>
      <c r="F14" s="87" t="s">
        <v>1285</v>
      </c>
    </row>
    <row r="15" spans="1:6" x14ac:dyDescent="0.25">
      <c r="A15" s="72"/>
      <c r="B15" s="87" t="s">
        <v>1286</v>
      </c>
      <c r="C15" s="87" t="s">
        <v>588</v>
      </c>
      <c r="D15" s="87" t="s">
        <v>1287</v>
      </c>
      <c r="E15" s="87" t="s">
        <v>317</v>
      </c>
      <c r="F15" s="87" t="s">
        <v>1288</v>
      </c>
    </row>
    <row r="16" spans="1:6" x14ac:dyDescent="0.25">
      <c r="A16" s="77" t="s">
        <v>390</v>
      </c>
      <c r="B16" s="87" t="s">
        <v>1289</v>
      </c>
      <c r="C16" s="87" t="s">
        <v>1290</v>
      </c>
      <c r="D16" s="87" t="s">
        <v>1291</v>
      </c>
      <c r="E16" s="87" t="s">
        <v>1292</v>
      </c>
      <c r="F16" s="87" t="s">
        <v>1293</v>
      </c>
    </row>
    <row r="17" spans="1:6" x14ac:dyDescent="0.25">
      <c r="A17" s="77"/>
      <c r="B17" s="87" t="s">
        <v>1217</v>
      </c>
      <c r="C17" s="87" t="s">
        <v>763</v>
      </c>
      <c r="D17" s="87" t="s">
        <v>1294</v>
      </c>
      <c r="E17" s="87" t="s">
        <v>476</v>
      </c>
      <c r="F17" s="87" t="s">
        <v>92</v>
      </c>
    </row>
    <row r="18" spans="1:6" x14ac:dyDescent="0.25">
      <c r="A18" s="77" t="s">
        <v>1214</v>
      </c>
      <c r="B18" s="87" t="s">
        <v>1295</v>
      </c>
      <c r="C18" s="87" t="s">
        <v>1296</v>
      </c>
      <c r="D18" s="87" t="s">
        <v>1297</v>
      </c>
      <c r="E18" s="87" t="s">
        <v>1298</v>
      </c>
      <c r="F18" s="87" t="s">
        <v>1299</v>
      </c>
    </row>
    <row r="19" spans="1:6" x14ac:dyDescent="0.25">
      <c r="B19" s="87" t="s">
        <v>1300</v>
      </c>
      <c r="C19" s="87" t="s">
        <v>1301</v>
      </c>
      <c r="D19" s="87" t="s">
        <v>1118</v>
      </c>
      <c r="E19" s="87" t="s">
        <v>1302</v>
      </c>
      <c r="F19" s="87" t="s">
        <v>1303</v>
      </c>
    </row>
    <row r="20" spans="1:6" x14ac:dyDescent="0.25">
      <c r="A20" s="77" t="s">
        <v>1215</v>
      </c>
      <c r="B20" s="87" t="s">
        <v>1304</v>
      </c>
      <c r="C20" s="87" t="s">
        <v>1305</v>
      </c>
      <c r="D20" s="87" t="s">
        <v>1306</v>
      </c>
      <c r="E20" s="87" t="s">
        <v>1307</v>
      </c>
      <c r="F20" s="87" t="s">
        <v>1308</v>
      </c>
    </row>
    <row r="21" spans="1:6" x14ac:dyDescent="0.25">
      <c r="B21" s="87" t="s">
        <v>1309</v>
      </c>
      <c r="C21" s="87" t="s">
        <v>1310</v>
      </c>
      <c r="D21" s="87" t="s">
        <v>1311</v>
      </c>
      <c r="E21" s="87" t="s">
        <v>1312</v>
      </c>
      <c r="F21" s="87" t="s">
        <v>1259</v>
      </c>
    </row>
    <row r="22" spans="1:6" x14ac:dyDescent="0.25">
      <c r="A22" s="77" t="s">
        <v>1216</v>
      </c>
      <c r="B22" s="87" t="s">
        <v>1313</v>
      </c>
      <c r="C22" s="87" t="s">
        <v>1314</v>
      </c>
      <c r="D22" s="87" t="s">
        <v>1315</v>
      </c>
      <c r="E22" s="87" t="s">
        <v>1316</v>
      </c>
      <c r="F22" s="87" t="s">
        <v>1317</v>
      </c>
    </row>
    <row r="23" spans="1:6" x14ac:dyDescent="0.25">
      <c r="A23" s="77"/>
      <c r="B23" s="87" t="s">
        <v>1318</v>
      </c>
      <c r="C23" s="87" t="s">
        <v>1319</v>
      </c>
      <c r="D23" s="87" t="s">
        <v>864</v>
      </c>
      <c r="E23" s="87" t="s">
        <v>592</v>
      </c>
      <c r="F23" s="87" t="s">
        <v>172</v>
      </c>
    </row>
    <row r="24" spans="1:6" x14ac:dyDescent="0.25">
      <c r="A24" s="81" t="s">
        <v>24</v>
      </c>
      <c r="B24" s="89" t="s">
        <v>797</v>
      </c>
      <c r="C24" s="89" t="s">
        <v>1320</v>
      </c>
      <c r="D24" s="89" t="s">
        <v>698</v>
      </c>
      <c r="E24" s="89" t="s">
        <v>699</v>
      </c>
      <c r="F24" s="89" t="s">
        <v>700</v>
      </c>
    </row>
    <row r="25" spans="1:6" x14ac:dyDescent="0.25">
      <c r="A25" s="77" t="s">
        <v>27</v>
      </c>
      <c r="B25" s="87" t="s">
        <v>952</v>
      </c>
      <c r="C25" s="87" t="s">
        <v>593</v>
      </c>
      <c r="D25" s="87" t="s">
        <v>1321</v>
      </c>
      <c r="E25" s="87" t="s">
        <v>1322</v>
      </c>
      <c r="F25" s="87" t="s">
        <v>1323</v>
      </c>
    </row>
    <row r="26" spans="1:6" x14ac:dyDescent="0.25">
      <c r="A26" s="77" t="s">
        <v>341</v>
      </c>
      <c r="B26" s="90">
        <v>0.3173374613003096</v>
      </c>
      <c r="C26" s="90">
        <v>1.7456140350877194</v>
      </c>
      <c r="D26" s="90">
        <v>0.79923273657288996</v>
      </c>
      <c r="E26" s="90">
        <v>1.9587378640776698</v>
      </c>
      <c r="F26" s="90">
        <v>4.3178973717146434</v>
      </c>
    </row>
    <row r="27" spans="1:6" ht="161.25" customHeight="1" x14ac:dyDescent="0.25">
      <c r="A27" s="111" t="s">
        <v>1426</v>
      </c>
      <c r="B27" s="111"/>
      <c r="C27" s="111"/>
      <c r="D27" s="111"/>
      <c r="E27" s="111"/>
      <c r="F27" s="111"/>
    </row>
  </sheetData>
  <mergeCells count="3">
    <mergeCell ref="A3:F3"/>
    <mergeCell ref="A11:F11"/>
    <mergeCell ref="A27: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0"/>
  <sheetViews>
    <sheetView workbookViewId="0">
      <selection activeCell="S30" sqref="S30"/>
    </sheetView>
  </sheetViews>
  <sheetFormatPr defaultColWidth="8.7109375" defaultRowHeight="15" x14ac:dyDescent="0.25"/>
  <sheetData>
    <row r="1" spans="1:9" x14ac:dyDescent="0.25">
      <c r="A1" t="s">
        <v>392</v>
      </c>
      <c r="B1" t="s">
        <v>393</v>
      </c>
      <c r="C1" t="s">
        <v>394</v>
      </c>
      <c r="D1" t="s">
        <v>395</v>
      </c>
      <c r="E1" t="s">
        <v>396</v>
      </c>
      <c r="F1" t="s">
        <v>397</v>
      </c>
      <c r="G1" t="s">
        <v>398</v>
      </c>
      <c r="H1" t="s">
        <v>399</v>
      </c>
      <c r="I1" t="s">
        <v>400</v>
      </c>
    </row>
    <row r="2" spans="1:9" x14ac:dyDescent="0.25">
      <c r="A2">
        <v>-1.95</v>
      </c>
      <c r="B2" s="23">
        <f>-0.00275*A2-0.0138*A2^2</f>
        <v>-4.7111999999999994E-2</v>
      </c>
      <c r="C2" s="23">
        <f>0.0413*A2-0.0258*A2^2</f>
        <v>-0.17863950000000001</v>
      </c>
      <c r="D2" s="23">
        <f>0.0695*A2-0.0328*A2^2</f>
        <v>-0.26024700000000001</v>
      </c>
      <c r="E2" s="23">
        <f>0.0786*A2-0.024*A2^2</f>
        <v>-0.24452999999999997</v>
      </c>
      <c r="F2" s="23">
        <f>0.0302*A2-0.0201*A2^2</f>
        <v>-0.13532024999999998</v>
      </c>
      <c r="G2" s="23">
        <f>0.0683*A2-0.0243*A2^2</f>
        <v>-0.22558574999999997</v>
      </c>
      <c r="H2" s="23">
        <f>0.103*A2-0.0169*A2^2</f>
        <v>-0.26511224999999994</v>
      </c>
      <c r="I2" s="23">
        <f>0.117*A2-0.00931*A2^2</f>
        <v>-0.26355127500000003</v>
      </c>
    </row>
    <row r="3" spans="1:9" x14ac:dyDescent="0.25">
      <c r="A3">
        <f>A2+0.05</f>
        <v>-1.9</v>
      </c>
      <c r="B3" s="23">
        <f t="shared" ref="B3:B66" si="0">-0.00275*A3-0.0138*A3^2</f>
        <v>-4.4592999999999994E-2</v>
      </c>
      <c r="C3" s="23">
        <f t="shared" ref="C3:C66" si="1">0.0413*A3-0.0258*A3^2</f>
        <v>-0.17160799999999998</v>
      </c>
      <c r="D3" s="23">
        <f t="shared" ref="D3:D66" si="2">0.0695*A3-0.0328*A3^2</f>
        <v>-0.25045800000000001</v>
      </c>
      <c r="E3" s="23">
        <f t="shared" ref="E3:E66" si="3">0.0786*A3-0.024*A3^2</f>
        <v>-0.23598</v>
      </c>
      <c r="F3" s="23">
        <f t="shared" ref="F3:F66" si="4">0.0302*A3-0.0201*A3^2</f>
        <v>-0.129941</v>
      </c>
      <c r="G3" s="23">
        <f t="shared" ref="G3:G66" si="5">0.0683*A3-0.0243*A3^2</f>
        <v>-0.21749299999999999</v>
      </c>
      <c r="H3" s="23">
        <f t="shared" ref="H3:H66" si="6">0.103*A3-0.0169*A3^2</f>
        <v>-0.25670899999999996</v>
      </c>
      <c r="I3" s="23">
        <f t="shared" ref="I3:I66" si="7">0.117*A3-0.00931*A3^2</f>
        <v>-0.2559091</v>
      </c>
    </row>
    <row r="4" spans="1:9" x14ac:dyDescent="0.25">
      <c r="A4">
        <f t="shared" ref="A4:A67" si="8">A3+0.05</f>
        <v>-1.8499999999999999</v>
      </c>
      <c r="B4" s="23">
        <f t="shared" si="0"/>
        <v>-4.2142999999999993E-2</v>
      </c>
      <c r="C4" s="23">
        <f t="shared" si="1"/>
        <v>-0.1647055</v>
      </c>
      <c r="D4" s="23">
        <f t="shared" si="2"/>
        <v>-0.24083299999999999</v>
      </c>
      <c r="E4" s="23">
        <f t="shared" si="3"/>
        <v>-0.22754999999999997</v>
      </c>
      <c r="F4" s="23">
        <f t="shared" si="4"/>
        <v>-0.12466224999999997</v>
      </c>
      <c r="G4" s="23">
        <f t="shared" si="5"/>
        <v>-0.20952174999999998</v>
      </c>
      <c r="H4" s="23">
        <f t="shared" si="6"/>
        <v>-0.24839024999999995</v>
      </c>
      <c r="I4" s="23">
        <f t="shared" si="7"/>
        <v>-0.24831347500000001</v>
      </c>
    </row>
    <row r="5" spans="1:9" x14ac:dyDescent="0.25">
      <c r="A5">
        <f t="shared" si="8"/>
        <v>-1.7999999999999998</v>
      </c>
      <c r="B5" s="23">
        <f t="shared" si="0"/>
        <v>-3.9761999999999992E-2</v>
      </c>
      <c r="C5" s="23">
        <f t="shared" si="1"/>
        <v>-0.15793199999999999</v>
      </c>
      <c r="D5" s="23">
        <f t="shared" si="2"/>
        <v>-0.23137199999999997</v>
      </c>
      <c r="E5" s="23">
        <f t="shared" si="3"/>
        <v>-0.21923999999999999</v>
      </c>
      <c r="F5" s="23">
        <f t="shared" si="4"/>
        <v>-0.11948399999999998</v>
      </c>
      <c r="G5" s="23">
        <f t="shared" si="5"/>
        <v>-0.20167199999999996</v>
      </c>
      <c r="H5" s="23">
        <f t="shared" si="6"/>
        <v>-0.24015599999999998</v>
      </c>
      <c r="I5" s="23">
        <f t="shared" si="7"/>
        <v>-0.24076439999999999</v>
      </c>
    </row>
    <row r="6" spans="1:9" x14ac:dyDescent="0.25">
      <c r="A6">
        <f t="shared" si="8"/>
        <v>-1.7499999999999998</v>
      </c>
      <c r="B6" s="23">
        <f t="shared" si="0"/>
        <v>-3.744999999999999E-2</v>
      </c>
      <c r="C6" s="23">
        <f t="shared" si="1"/>
        <v>-0.15128749999999996</v>
      </c>
      <c r="D6" s="23">
        <f t="shared" si="2"/>
        <v>-0.22207499999999997</v>
      </c>
      <c r="E6" s="23">
        <f t="shared" si="3"/>
        <v>-0.21104999999999996</v>
      </c>
      <c r="F6" s="23">
        <f t="shared" si="4"/>
        <v>-0.11440624999999997</v>
      </c>
      <c r="G6" s="23">
        <f t="shared" si="5"/>
        <v>-0.19394374999999997</v>
      </c>
      <c r="H6" s="23">
        <f t="shared" si="6"/>
        <v>-0.23200624999999994</v>
      </c>
      <c r="I6" s="23">
        <f t="shared" si="7"/>
        <v>-0.23326187499999998</v>
      </c>
    </row>
    <row r="7" spans="1:9" x14ac:dyDescent="0.25">
      <c r="A7">
        <f t="shared" si="8"/>
        <v>-1.6999999999999997</v>
      </c>
      <c r="B7" s="23">
        <f t="shared" si="0"/>
        <v>-3.5206999999999988E-2</v>
      </c>
      <c r="C7" s="23">
        <f t="shared" si="1"/>
        <v>-0.14477199999999996</v>
      </c>
      <c r="D7" s="23">
        <f t="shared" si="2"/>
        <v>-0.21294199999999996</v>
      </c>
      <c r="E7" s="23">
        <f t="shared" si="3"/>
        <v>-0.20297999999999997</v>
      </c>
      <c r="F7" s="23">
        <f t="shared" si="4"/>
        <v>-0.10942899999999997</v>
      </c>
      <c r="G7" s="23">
        <f t="shared" si="5"/>
        <v>-0.18633699999999997</v>
      </c>
      <c r="H7" s="23">
        <f t="shared" si="6"/>
        <v>-0.22394099999999995</v>
      </c>
      <c r="I7" s="23">
        <f t="shared" si="7"/>
        <v>-0.22580589999999998</v>
      </c>
    </row>
    <row r="8" spans="1:9" x14ac:dyDescent="0.25">
      <c r="A8">
        <f t="shared" si="8"/>
        <v>-1.6499999999999997</v>
      </c>
      <c r="B8" s="23">
        <f t="shared" si="0"/>
        <v>-3.3032999999999986E-2</v>
      </c>
      <c r="C8" s="23">
        <f t="shared" si="1"/>
        <v>-0.13838549999999997</v>
      </c>
      <c r="D8" s="23">
        <f t="shared" si="2"/>
        <v>-0.20397299999999996</v>
      </c>
      <c r="E8" s="23">
        <f t="shared" si="3"/>
        <v>-0.19502999999999993</v>
      </c>
      <c r="F8" s="23">
        <f t="shared" si="4"/>
        <v>-0.10455224999999996</v>
      </c>
      <c r="G8" s="23">
        <f t="shared" si="5"/>
        <v>-0.17885174999999995</v>
      </c>
      <c r="H8" s="23">
        <f t="shared" si="6"/>
        <v>-0.21596024999999994</v>
      </c>
      <c r="I8" s="23">
        <f t="shared" si="7"/>
        <v>-0.21839647499999995</v>
      </c>
    </row>
    <row r="9" spans="1:9" x14ac:dyDescent="0.25">
      <c r="A9">
        <f t="shared" si="8"/>
        <v>-1.5999999999999996</v>
      </c>
      <c r="B9" s="23">
        <f t="shared" si="0"/>
        <v>-3.0927999999999987E-2</v>
      </c>
      <c r="C9" s="23">
        <f t="shared" si="1"/>
        <v>-0.13212799999999997</v>
      </c>
      <c r="D9" s="23">
        <f t="shared" si="2"/>
        <v>-0.19516799999999995</v>
      </c>
      <c r="E9" s="23">
        <f t="shared" si="3"/>
        <v>-0.18719999999999995</v>
      </c>
      <c r="F9" s="23">
        <f t="shared" si="4"/>
        <v>-9.9775999999999962E-2</v>
      </c>
      <c r="G9" s="23">
        <f t="shared" si="5"/>
        <v>-0.17148799999999995</v>
      </c>
      <c r="H9" s="23">
        <f t="shared" si="6"/>
        <v>-0.20806399999999992</v>
      </c>
      <c r="I9" s="23">
        <f t="shared" si="7"/>
        <v>-0.21103359999999996</v>
      </c>
    </row>
    <row r="10" spans="1:9" x14ac:dyDescent="0.25">
      <c r="A10">
        <f t="shared" si="8"/>
        <v>-1.5499999999999996</v>
      </c>
      <c r="B10" s="23">
        <f t="shared" si="0"/>
        <v>-2.8891999999999984E-2</v>
      </c>
      <c r="C10" s="23">
        <f t="shared" si="1"/>
        <v>-0.12599949999999996</v>
      </c>
      <c r="D10" s="23">
        <f t="shared" si="2"/>
        <v>-0.18652699999999994</v>
      </c>
      <c r="E10" s="23">
        <f t="shared" si="3"/>
        <v>-0.17948999999999996</v>
      </c>
      <c r="F10" s="23">
        <f t="shared" si="4"/>
        <v>-9.510024999999997E-2</v>
      </c>
      <c r="G10" s="23">
        <f t="shared" si="5"/>
        <v>-0.16424574999999994</v>
      </c>
      <c r="H10" s="23">
        <f t="shared" si="6"/>
        <v>-0.20025224999999994</v>
      </c>
      <c r="I10" s="23">
        <f t="shared" si="7"/>
        <v>-0.20371727499999995</v>
      </c>
    </row>
    <row r="11" spans="1:9" x14ac:dyDescent="0.25">
      <c r="A11">
        <f t="shared" si="8"/>
        <v>-1.4999999999999996</v>
      </c>
      <c r="B11" s="23">
        <f t="shared" si="0"/>
        <v>-2.6924999999999984E-2</v>
      </c>
      <c r="C11" s="23">
        <f t="shared" si="1"/>
        <v>-0.11999999999999994</v>
      </c>
      <c r="D11" s="23">
        <f t="shared" si="2"/>
        <v>-0.17804999999999993</v>
      </c>
      <c r="E11" s="23">
        <f t="shared" si="3"/>
        <v>-0.17189999999999994</v>
      </c>
      <c r="F11" s="23">
        <f t="shared" si="4"/>
        <v>-9.0524999999999967E-2</v>
      </c>
      <c r="G11" s="23">
        <f t="shared" si="5"/>
        <v>-0.15712499999999993</v>
      </c>
      <c r="H11" s="23">
        <f t="shared" si="6"/>
        <v>-0.19252499999999992</v>
      </c>
      <c r="I11" s="23">
        <f t="shared" si="7"/>
        <v>-0.19644749999999994</v>
      </c>
    </row>
    <row r="12" spans="1:9" x14ac:dyDescent="0.25">
      <c r="A12">
        <f t="shared" si="8"/>
        <v>-1.4499999999999995</v>
      </c>
      <c r="B12" s="23">
        <f t="shared" si="0"/>
        <v>-2.5026999999999983E-2</v>
      </c>
      <c r="C12" s="23">
        <f t="shared" si="1"/>
        <v>-0.11412949999999995</v>
      </c>
      <c r="D12" s="23">
        <f t="shared" si="2"/>
        <v>-0.16973699999999994</v>
      </c>
      <c r="E12" s="23">
        <f t="shared" si="3"/>
        <v>-0.16442999999999994</v>
      </c>
      <c r="F12" s="23">
        <f t="shared" si="4"/>
        <v>-8.6050249999999967E-2</v>
      </c>
      <c r="G12" s="23">
        <f t="shared" si="5"/>
        <v>-0.15012574999999995</v>
      </c>
      <c r="H12" s="23">
        <f t="shared" si="6"/>
        <v>-0.18488224999999991</v>
      </c>
      <c r="I12" s="23">
        <f t="shared" si="7"/>
        <v>-0.18922427499999994</v>
      </c>
    </row>
    <row r="13" spans="1:9" x14ac:dyDescent="0.25">
      <c r="A13">
        <f t="shared" si="8"/>
        <v>-1.3999999999999995</v>
      </c>
      <c r="B13" s="23">
        <f t="shared" si="0"/>
        <v>-2.3197999999999979E-2</v>
      </c>
      <c r="C13" s="23">
        <f t="shared" si="1"/>
        <v>-0.10838799999999994</v>
      </c>
      <c r="D13" s="23">
        <f t="shared" si="2"/>
        <v>-0.16158799999999993</v>
      </c>
      <c r="E13" s="23">
        <f t="shared" si="3"/>
        <v>-0.15707999999999991</v>
      </c>
      <c r="F13" s="23">
        <f t="shared" si="4"/>
        <v>-8.1675999999999943E-2</v>
      </c>
      <c r="G13" s="23">
        <f t="shared" si="5"/>
        <v>-0.14324799999999993</v>
      </c>
      <c r="H13" s="23">
        <f t="shared" si="6"/>
        <v>-0.17732399999999993</v>
      </c>
      <c r="I13" s="23">
        <f t="shared" si="7"/>
        <v>-0.18204759999999992</v>
      </c>
    </row>
    <row r="14" spans="1:9" x14ac:dyDescent="0.25">
      <c r="A14">
        <f t="shared" si="8"/>
        <v>-1.3499999999999994</v>
      </c>
      <c r="B14" s="23">
        <f t="shared" si="0"/>
        <v>-2.1437999999999981E-2</v>
      </c>
      <c r="C14" s="23">
        <f t="shared" si="1"/>
        <v>-0.10277549999999994</v>
      </c>
      <c r="D14" s="23">
        <f t="shared" si="2"/>
        <v>-0.15360299999999993</v>
      </c>
      <c r="E14" s="23">
        <f t="shared" si="3"/>
        <v>-0.14984999999999993</v>
      </c>
      <c r="F14" s="23">
        <f t="shared" si="4"/>
        <v>-7.740224999999995E-2</v>
      </c>
      <c r="G14" s="23">
        <f t="shared" si="5"/>
        <v>-0.13649174999999991</v>
      </c>
      <c r="H14" s="23">
        <f t="shared" si="6"/>
        <v>-0.1698502499999999</v>
      </c>
      <c r="I14" s="23">
        <f t="shared" si="7"/>
        <v>-0.17491747499999993</v>
      </c>
    </row>
    <row r="15" spans="1:9" x14ac:dyDescent="0.25">
      <c r="A15">
        <f t="shared" si="8"/>
        <v>-1.2999999999999994</v>
      </c>
      <c r="B15" s="23">
        <f t="shared" si="0"/>
        <v>-1.974699999999998E-2</v>
      </c>
      <c r="C15" s="23">
        <f t="shared" si="1"/>
        <v>-9.7291999999999934E-2</v>
      </c>
      <c r="D15" s="23">
        <f t="shared" si="2"/>
        <v>-0.14578199999999991</v>
      </c>
      <c r="E15" s="23">
        <f t="shared" si="3"/>
        <v>-0.14273999999999992</v>
      </c>
      <c r="F15" s="23">
        <f t="shared" si="4"/>
        <v>-7.3228999999999947E-2</v>
      </c>
      <c r="G15" s="23">
        <f t="shared" si="5"/>
        <v>-0.12985699999999992</v>
      </c>
      <c r="H15" s="23">
        <f t="shared" si="6"/>
        <v>-0.16246099999999991</v>
      </c>
      <c r="I15" s="23">
        <f t="shared" si="7"/>
        <v>-0.16783389999999992</v>
      </c>
    </row>
    <row r="16" spans="1:9" x14ac:dyDescent="0.25">
      <c r="A16">
        <f t="shared" si="8"/>
        <v>-1.2499999999999993</v>
      </c>
      <c r="B16" s="23">
        <f t="shared" si="0"/>
        <v>-1.8124999999999974E-2</v>
      </c>
      <c r="C16" s="23">
        <f t="shared" si="1"/>
        <v>-9.1937499999999922E-2</v>
      </c>
      <c r="D16" s="23">
        <f t="shared" si="2"/>
        <v>-0.13812499999999991</v>
      </c>
      <c r="E16" s="23">
        <f t="shared" si="3"/>
        <v>-0.1357499999999999</v>
      </c>
      <c r="F16" s="23">
        <f t="shared" si="4"/>
        <v>-6.9156249999999947E-2</v>
      </c>
      <c r="G16" s="23">
        <f t="shared" si="5"/>
        <v>-0.1233437499999999</v>
      </c>
      <c r="H16" s="23">
        <f t="shared" si="6"/>
        <v>-0.15515624999999988</v>
      </c>
      <c r="I16" s="23">
        <f t="shared" si="7"/>
        <v>-0.16079687499999992</v>
      </c>
    </row>
    <row r="17" spans="1:9" x14ac:dyDescent="0.25">
      <c r="A17">
        <f t="shared" si="8"/>
        <v>-1.1999999999999993</v>
      </c>
      <c r="B17" s="23">
        <f t="shared" si="0"/>
        <v>-1.6571999999999979E-2</v>
      </c>
      <c r="C17" s="23">
        <f t="shared" si="1"/>
        <v>-8.6711999999999928E-2</v>
      </c>
      <c r="D17" s="23">
        <f t="shared" si="2"/>
        <v>-0.13063199999999991</v>
      </c>
      <c r="E17" s="23">
        <f t="shared" si="3"/>
        <v>-0.12887999999999991</v>
      </c>
      <c r="F17" s="23">
        <f t="shared" si="4"/>
        <v>-6.518399999999995E-2</v>
      </c>
      <c r="G17" s="23">
        <f t="shared" si="5"/>
        <v>-0.11695199999999992</v>
      </c>
      <c r="H17" s="23">
        <f t="shared" si="6"/>
        <v>-0.1479359999999999</v>
      </c>
      <c r="I17" s="23">
        <f t="shared" si="7"/>
        <v>-0.1538063999999999</v>
      </c>
    </row>
    <row r="18" spans="1:9" x14ac:dyDescent="0.25">
      <c r="A18">
        <f t="shared" si="8"/>
        <v>-1.1499999999999992</v>
      </c>
      <c r="B18" s="23">
        <f t="shared" si="0"/>
        <v>-1.5087999999999976E-2</v>
      </c>
      <c r="C18" s="23">
        <f t="shared" si="1"/>
        <v>-8.1615499999999924E-2</v>
      </c>
      <c r="D18" s="23">
        <f t="shared" si="2"/>
        <v>-0.1233029999999999</v>
      </c>
      <c r="E18" s="23">
        <f t="shared" si="3"/>
        <v>-0.12212999999999991</v>
      </c>
      <c r="F18" s="23">
        <f t="shared" si="4"/>
        <v>-6.1312249999999943E-2</v>
      </c>
      <c r="G18" s="23">
        <f t="shared" si="5"/>
        <v>-0.11068174999999991</v>
      </c>
      <c r="H18" s="23">
        <f t="shared" si="6"/>
        <v>-0.14080024999999988</v>
      </c>
      <c r="I18" s="23">
        <f t="shared" si="7"/>
        <v>-0.14686247499999991</v>
      </c>
    </row>
    <row r="19" spans="1:9" x14ac:dyDescent="0.25">
      <c r="A19">
        <f t="shared" si="8"/>
        <v>-1.0999999999999992</v>
      </c>
      <c r="B19" s="23">
        <f t="shared" si="0"/>
        <v>-1.3672999999999975E-2</v>
      </c>
      <c r="C19" s="23">
        <f t="shared" si="1"/>
        <v>-7.6647999999999925E-2</v>
      </c>
      <c r="D19" s="23">
        <f t="shared" si="2"/>
        <v>-0.11613799999999989</v>
      </c>
      <c r="E19" s="23">
        <f t="shared" si="3"/>
        <v>-0.11549999999999989</v>
      </c>
      <c r="F19" s="23">
        <f t="shared" si="4"/>
        <v>-5.7540999999999939E-2</v>
      </c>
      <c r="G19" s="23">
        <f t="shared" si="5"/>
        <v>-0.1045329999999999</v>
      </c>
      <c r="H19" s="23">
        <f t="shared" si="6"/>
        <v>-0.1337489999999999</v>
      </c>
      <c r="I19" s="23">
        <f t="shared" si="7"/>
        <v>-0.1399650999999999</v>
      </c>
    </row>
    <row r="20" spans="1:9" x14ac:dyDescent="0.25">
      <c r="A20">
        <f t="shared" si="8"/>
        <v>-1.0499999999999992</v>
      </c>
      <c r="B20" s="23">
        <f t="shared" si="0"/>
        <v>-1.2326999999999979E-2</v>
      </c>
      <c r="C20" s="23">
        <f t="shared" si="1"/>
        <v>-7.1809499999999915E-2</v>
      </c>
      <c r="D20" s="23">
        <f t="shared" si="2"/>
        <v>-0.10913699999999989</v>
      </c>
      <c r="E20" s="23">
        <f t="shared" si="3"/>
        <v>-0.10898999999999989</v>
      </c>
      <c r="F20" s="23">
        <f t="shared" si="4"/>
        <v>-5.3870249999999939E-2</v>
      </c>
      <c r="G20" s="23">
        <f t="shared" si="5"/>
        <v>-9.8505749999999906E-2</v>
      </c>
      <c r="H20" s="23">
        <f t="shared" si="6"/>
        <v>-0.12678224999999987</v>
      </c>
      <c r="I20" s="23">
        <f t="shared" si="7"/>
        <v>-0.13311427499999989</v>
      </c>
    </row>
    <row r="21" spans="1:9" x14ac:dyDescent="0.25">
      <c r="A21">
        <f t="shared" si="8"/>
        <v>-0.99999999999999911</v>
      </c>
      <c r="B21" s="23">
        <f t="shared" si="0"/>
        <v>-1.1049999999999978E-2</v>
      </c>
      <c r="C21" s="23">
        <f t="shared" si="1"/>
        <v>-6.7099999999999924E-2</v>
      </c>
      <c r="D21" s="23">
        <f t="shared" si="2"/>
        <v>-0.10229999999999989</v>
      </c>
      <c r="E21" s="23">
        <f t="shared" si="3"/>
        <v>-0.10259999999999989</v>
      </c>
      <c r="F21" s="23">
        <f t="shared" si="4"/>
        <v>-5.0299999999999942E-2</v>
      </c>
      <c r="G21" s="23">
        <f t="shared" si="5"/>
        <v>-9.2599999999999905E-2</v>
      </c>
      <c r="H21" s="23">
        <f t="shared" si="6"/>
        <v>-0.11989999999999987</v>
      </c>
      <c r="I21" s="23">
        <f t="shared" si="7"/>
        <v>-0.12630999999999989</v>
      </c>
    </row>
    <row r="22" spans="1:9" x14ac:dyDescent="0.25">
      <c r="A22">
        <f t="shared" si="8"/>
        <v>-0.94999999999999907</v>
      </c>
      <c r="B22" s="23">
        <f t="shared" si="0"/>
        <v>-9.8419999999999775E-3</v>
      </c>
      <c r="C22" s="23">
        <f t="shared" si="1"/>
        <v>-6.2519499999999922E-2</v>
      </c>
      <c r="D22" s="23">
        <f t="shared" si="2"/>
        <v>-9.5626999999999893E-2</v>
      </c>
      <c r="E22" s="23">
        <f t="shared" si="3"/>
        <v>-9.6329999999999888E-2</v>
      </c>
      <c r="F22" s="23">
        <f t="shared" si="4"/>
        <v>-4.6830249999999934E-2</v>
      </c>
      <c r="G22" s="23">
        <f t="shared" si="5"/>
        <v>-8.68157499999999E-2</v>
      </c>
      <c r="H22" s="23">
        <f t="shared" si="6"/>
        <v>-0.11310224999999986</v>
      </c>
      <c r="I22" s="23">
        <f t="shared" si="7"/>
        <v>-0.11955227499999989</v>
      </c>
    </row>
    <row r="23" spans="1:9" x14ac:dyDescent="0.25">
      <c r="A23">
        <f t="shared" si="8"/>
        <v>-0.89999999999999902</v>
      </c>
      <c r="B23" s="23">
        <f t="shared" si="0"/>
        <v>-8.7029999999999781E-3</v>
      </c>
      <c r="C23" s="23">
        <f t="shared" si="1"/>
        <v>-5.8067999999999911E-2</v>
      </c>
      <c r="D23" s="23">
        <f t="shared" si="2"/>
        <v>-8.9117999999999892E-2</v>
      </c>
      <c r="E23" s="23">
        <f t="shared" si="3"/>
        <v>-9.0179999999999885E-2</v>
      </c>
      <c r="F23" s="23">
        <f t="shared" si="4"/>
        <v>-4.3460999999999937E-2</v>
      </c>
      <c r="G23" s="23">
        <f t="shared" si="5"/>
        <v>-8.1152999999999892E-2</v>
      </c>
      <c r="H23" s="23">
        <f t="shared" si="6"/>
        <v>-0.10638899999999986</v>
      </c>
      <c r="I23" s="23">
        <f t="shared" si="7"/>
        <v>-0.11284109999999987</v>
      </c>
    </row>
    <row r="24" spans="1:9" x14ac:dyDescent="0.25">
      <c r="A24">
        <f t="shared" si="8"/>
        <v>-0.84999999999999898</v>
      </c>
      <c r="B24" s="23">
        <f t="shared" si="0"/>
        <v>-7.6329999999999783E-3</v>
      </c>
      <c r="C24" s="23">
        <f t="shared" si="1"/>
        <v>-5.3745499999999918E-2</v>
      </c>
      <c r="D24" s="23">
        <f t="shared" si="2"/>
        <v>-8.2772999999999874E-2</v>
      </c>
      <c r="E24" s="23">
        <f t="shared" si="3"/>
        <v>-8.4149999999999892E-2</v>
      </c>
      <c r="F24" s="23">
        <f t="shared" si="4"/>
        <v>-4.0192249999999936E-2</v>
      </c>
      <c r="G24" s="23">
        <f t="shared" si="5"/>
        <v>-7.5611749999999894E-2</v>
      </c>
      <c r="H24" s="23">
        <f t="shared" si="6"/>
        <v>-9.9760249999999856E-2</v>
      </c>
      <c r="I24" s="23">
        <f t="shared" si="7"/>
        <v>-0.10617647499999987</v>
      </c>
    </row>
    <row r="25" spans="1:9" x14ac:dyDescent="0.25">
      <c r="A25">
        <f t="shared" si="8"/>
        <v>-0.79999999999999893</v>
      </c>
      <c r="B25" s="23">
        <f t="shared" si="0"/>
        <v>-6.6319999999999799E-3</v>
      </c>
      <c r="C25" s="23">
        <f t="shared" si="1"/>
        <v>-4.9551999999999916E-2</v>
      </c>
      <c r="D25" s="23">
        <f t="shared" si="2"/>
        <v>-7.6591999999999882E-2</v>
      </c>
      <c r="E25" s="23">
        <f t="shared" si="3"/>
        <v>-7.8239999999999879E-2</v>
      </c>
      <c r="F25" s="23">
        <f t="shared" si="4"/>
        <v>-3.7023999999999939E-2</v>
      </c>
      <c r="G25" s="23">
        <f t="shared" si="5"/>
        <v>-7.0191999999999879E-2</v>
      </c>
      <c r="H25" s="23">
        <f t="shared" si="6"/>
        <v>-9.3215999999999855E-2</v>
      </c>
      <c r="I25" s="23">
        <f t="shared" si="7"/>
        <v>-9.9558399999999866E-2</v>
      </c>
    </row>
    <row r="26" spans="1:9" x14ac:dyDescent="0.25">
      <c r="A26">
        <f t="shared" si="8"/>
        <v>-0.74999999999999889</v>
      </c>
      <c r="B26" s="23">
        <f t="shared" si="0"/>
        <v>-5.6999999999999803E-3</v>
      </c>
      <c r="C26" s="23">
        <f t="shared" si="1"/>
        <v>-4.5487499999999917E-2</v>
      </c>
      <c r="D26" s="23">
        <f t="shared" si="2"/>
        <v>-7.0574999999999874E-2</v>
      </c>
      <c r="E26" s="23">
        <f t="shared" si="3"/>
        <v>-7.2449999999999876E-2</v>
      </c>
      <c r="F26" s="23">
        <f t="shared" si="4"/>
        <v>-3.3956249999999938E-2</v>
      </c>
      <c r="G26" s="23">
        <f t="shared" si="5"/>
        <v>-6.4893749999999889E-2</v>
      </c>
      <c r="H26" s="23">
        <f t="shared" si="6"/>
        <v>-8.6756249999999854E-2</v>
      </c>
      <c r="I26" s="23">
        <f t="shared" si="7"/>
        <v>-9.2986874999999858E-2</v>
      </c>
    </row>
    <row r="27" spans="1:9" x14ac:dyDescent="0.25">
      <c r="A27">
        <f t="shared" si="8"/>
        <v>-0.69999999999999885</v>
      </c>
      <c r="B27" s="23">
        <f t="shared" si="0"/>
        <v>-4.8369999999999802E-3</v>
      </c>
      <c r="C27" s="23">
        <f t="shared" si="1"/>
        <v>-4.1551999999999908E-2</v>
      </c>
      <c r="D27" s="23">
        <f t="shared" si="2"/>
        <v>-6.4721999999999863E-2</v>
      </c>
      <c r="E27" s="23">
        <f t="shared" si="3"/>
        <v>-6.6779999999999867E-2</v>
      </c>
      <c r="F27" s="23">
        <f t="shared" si="4"/>
        <v>-3.0988999999999933E-2</v>
      </c>
      <c r="G27" s="23">
        <f t="shared" si="5"/>
        <v>-5.9716999999999881E-2</v>
      </c>
      <c r="H27" s="23">
        <f t="shared" si="6"/>
        <v>-8.0380999999999841E-2</v>
      </c>
      <c r="I27" s="23">
        <f t="shared" si="7"/>
        <v>-8.6461899999999856E-2</v>
      </c>
    </row>
    <row r="28" spans="1:9" x14ac:dyDescent="0.25">
      <c r="A28">
        <f t="shared" si="8"/>
        <v>-0.6499999999999988</v>
      </c>
      <c r="B28" s="23">
        <f t="shared" si="0"/>
        <v>-4.0429999999999815E-3</v>
      </c>
      <c r="C28" s="23">
        <f t="shared" si="1"/>
        <v>-3.7745499999999911E-2</v>
      </c>
      <c r="D28" s="23">
        <f t="shared" si="2"/>
        <v>-5.9032999999999877E-2</v>
      </c>
      <c r="E28" s="23">
        <f t="shared" si="3"/>
        <v>-6.1229999999999868E-2</v>
      </c>
      <c r="F28" s="23">
        <f t="shared" si="4"/>
        <v>-2.8122249999999932E-2</v>
      </c>
      <c r="G28" s="23">
        <f t="shared" si="5"/>
        <v>-5.4661749999999884E-2</v>
      </c>
      <c r="H28" s="23">
        <f t="shared" si="6"/>
        <v>-7.4090249999999844E-2</v>
      </c>
      <c r="I28" s="23">
        <f t="shared" si="7"/>
        <v>-7.998347499999986E-2</v>
      </c>
    </row>
    <row r="29" spans="1:9" x14ac:dyDescent="0.25">
      <c r="A29">
        <f t="shared" si="8"/>
        <v>-0.59999999999999876</v>
      </c>
      <c r="B29" s="23">
        <f t="shared" si="0"/>
        <v>-3.3179999999999829E-3</v>
      </c>
      <c r="C29" s="23">
        <f t="shared" si="1"/>
        <v>-3.4067999999999911E-2</v>
      </c>
      <c r="D29" s="23">
        <f t="shared" si="2"/>
        <v>-5.3507999999999868E-2</v>
      </c>
      <c r="E29" s="23">
        <f t="shared" si="3"/>
        <v>-5.5799999999999864E-2</v>
      </c>
      <c r="F29" s="23">
        <f t="shared" si="4"/>
        <v>-2.5355999999999934E-2</v>
      </c>
      <c r="G29" s="23">
        <f t="shared" si="5"/>
        <v>-4.9727999999999876E-2</v>
      </c>
      <c r="H29" s="23">
        <f t="shared" si="6"/>
        <v>-6.7883999999999847E-2</v>
      </c>
      <c r="I29" s="23">
        <f t="shared" si="7"/>
        <v>-7.3551599999999842E-2</v>
      </c>
    </row>
    <row r="30" spans="1:9" x14ac:dyDescent="0.25">
      <c r="A30">
        <f t="shared" si="8"/>
        <v>-0.54999999999999871</v>
      </c>
      <c r="B30" s="23">
        <f t="shared" si="0"/>
        <v>-2.6619999999999838E-3</v>
      </c>
      <c r="C30" s="23">
        <f t="shared" si="1"/>
        <v>-3.0519499999999911E-2</v>
      </c>
      <c r="D30" s="23">
        <f t="shared" si="2"/>
        <v>-4.814699999999987E-2</v>
      </c>
      <c r="E30" s="23">
        <f t="shared" si="3"/>
        <v>-5.0489999999999868E-2</v>
      </c>
      <c r="F30" s="23">
        <f t="shared" si="4"/>
        <v>-2.2690249999999933E-2</v>
      </c>
      <c r="G30" s="23">
        <f t="shared" si="5"/>
        <v>-4.4915749999999879E-2</v>
      </c>
      <c r="H30" s="23">
        <f t="shared" si="6"/>
        <v>-6.1762249999999845E-2</v>
      </c>
      <c r="I30" s="23">
        <f t="shared" si="7"/>
        <v>-6.7166274999999845E-2</v>
      </c>
    </row>
    <row r="31" spans="1:9" x14ac:dyDescent="0.25">
      <c r="A31">
        <f t="shared" si="8"/>
        <v>-0.49999999999999872</v>
      </c>
      <c r="B31" s="23">
        <f t="shared" si="0"/>
        <v>-2.0749999999999857E-3</v>
      </c>
      <c r="C31" s="23">
        <f t="shared" si="1"/>
        <v>-2.7099999999999916E-2</v>
      </c>
      <c r="D31" s="23">
        <f t="shared" si="2"/>
        <v>-4.294999999999987E-2</v>
      </c>
      <c r="E31" s="23">
        <f t="shared" si="3"/>
        <v>-4.5299999999999875E-2</v>
      </c>
      <c r="F31" s="23">
        <f t="shared" si="4"/>
        <v>-2.0124999999999935E-2</v>
      </c>
      <c r="G31" s="23">
        <f t="shared" si="5"/>
        <v>-4.0224999999999879E-2</v>
      </c>
      <c r="H31" s="23">
        <f t="shared" si="6"/>
        <v>-5.5724999999999844E-2</v>
      </c>
      <c r="I31" s="23">
        <f t="shared" si="7"/>
        <v>-6.082749999999984E-2</v>
      </c>
    </row>
    <row r="32" spans="1:9" x14ac:dyDescent="0.25">
      <c r="A32">
        <f t="shared" si="8"/>
        <v>-0.44999999999999873</v>
      </c>
      <c r="B32" s="23">
        <f t="shared" si="0"/>
        <v>-1.5569999999999876E-3</v>
      </c>
      <c r="C32" s="23">
        <f t="shared" si="1"/>
        <v>-2.3809499999999921E-2</v>
      </c>
      <c r="D32" s="23">
        <f t="shared" si="2"/>
        <v>-3.7916999999999874E-2</v>
      </c>
      <c r="E32" s="23">
        <f t="shared" si="3"/>
        <v>-4.0229999999999877E-2</v>
      </c>
      <c r="F32" s="23">
        <f t="shared" si="4"/>
        <v>-1.766024999999994E-2</v>
      </c>
      <c r="G32" s="23">
        <f t="shared" si="5"/>
        <v>-3.5655749999999882E-2</v>
      </c>
      <c r="H32" s="23">
        <f t="shared" si="6"/>
        <v>-4.9772249999999851E-2</v>
      </c>
      <c r="I32" s="23">
        <f t="shared" si="7"/>
        <v>-5.4535274999999848E-2</v>
      </c>
    </row>
    <row r="33" spans="1:9" x14ac:dyDescent="0.25">
      <c r="A33">
        <f t="shared" si="8"/>
        <v>-0.39999999999999875</v>
      </c>
      <c r="B33" s="23">
        <f t="shared" si="0"/>
        <v>-1.1079999999999896E-3</v>
      </c>
      <c r="C33" s="23">
        <f t="shared" si="1"/>
        <v>-2.0647999999999923E-2</v>
      </c>
      <c r="D33" s="23">
        <f t="shared" si="2"/>
        <v>-3.3047999999999883E-2</v>
      </c>
      <c r="E33" s="23">
        <f t="shared" si="3"/>
        <v>-3.5279999999999881E-2</v>
      </c>
      <c r="F33" s="23">
        <f t="shared" si="4"/>
        <v>-1.5295999999999942E-2</v>
      </c>
      <c r="G33" s="23">
        <f t="shared" si="5"/>
        <v>-3.1207999999999889E-2</v>
      </c>
      <c r="H33" s="23">
        <f t="shared" si="6"/>
        <v>-4.3903999999999853E-2</v>
      </c>
      <c r="I33" s="23">
        <f t="shared" si="7"/>
        <v>-4.8289599999999849E-2</v>
      </c>
    </row>
    <row r="34" spans="1:9" x14ac:dyDescent="0.25">
      <c r="A34">
        <f t="shared" si="8"/>
        <v>-0.34999999999999876</v>
      </c>
      <c r="B34" s="23">
        <f t="shared" si="0"/>
        <v>-7.2799999999999124E-4</v>
      </c>
      <c r="C34" s="23">
        <f t="shared" si="1"/>
        <v>-1.761549999999993E-2</v>
      </c>
      <c r="D34" s="23">
        <f t="shared" si="2"/>
        <v>-2.8342999999999889E-2</v>
      </c>
      <c r="E34" s="23">
        <f t="shared" si="3"/>
        <v>-3.044999999999988E-2</v>
      </c>
      <c r="F34" s="23">
        <f t="shared" si="4"/>
        <v>-1.3032249999999945E-2</v>
      </c>
      <c r="G34" s="23">
        <f t="shared" si="5"/>
        <v>-2.6881749999999895E-2</v>
      </c>
      <c r="H34" s="23">
        <f t="shared" si="6"/>
        <v>-3.8120249999999849E-2</v>
      </c>
      <c r="I34" s="23">
        <f t="shared" si="7"/>
        <v>-4.209047499999985E-2</v>
      </c>
    </row>
    <row r="35" spans="1:9" x14ac:dyDescent="0.25">
      <c r="A35">
        <f t="shared" si="8"/>
        <v>-0.29999999999999877</v>
      </c>
      <c r="B35" s="23">
        <f t="shared" si="0"/>
        <v>-4.1699999999999333E-4</v>
      </c>
      <c r="C35" s="23">
        <f t="shared" si="1"/>
        <v>-1.471199999999993E-2</v>
      </c>
      <c r="D35" s="23">
        <f t="shared" si="2"/>
        <v>-2.3801999999999893E-2</v>
      </c>
      <c r="E35" s="23">
        <f t="shared" si="3"/>
        <v>-2.5739999999999885E-2</v>
      </c>
      <c r="F35" s="23">
        <f t="shared" si="4"/>
        <v>-1.0868999999999948E-2</v>
      </c>
      <c r="G35" s="23">
        <f t="shared" si="5"/>
        <v>-2.2676999999999895E-2</v>
      </c>
      <c r="H35" s="23">
        <f t="shared" si="6"/>
        <v>-3.242099999999986E-2</v>
      </c>
      <c r="I35" s="23">
        <f t="shared" si="7"/>
        <v>-3.5937899999999856E-2</v>
      </c>
    </row>
    <row r="36" spans="1:9" x14ac:dyDescent="0.25">
      <c r="A36">
        <f t="shared" si="8"/>
        <v>-0.24999999999999878</v>
      </c>
      <c r="B36" s="23">
        <f t="shared" si="0"/>
        <v>-1.7499999999999493E-4</v>
      </c>
      <c r="C36" s="23">
        <f t="shared" si="1"/>
        <v>-1.1937499999999934E-2</v>
      </c>
      <c r="D36" s="23">
        <f t="shared" si="2"/>
        <v>-1.9424999999999897E-2</v>
      </c>
      <c r="E36" s="23">
        <f t="shared" si="3"/>
        <v>-2.1149999999999888E-2</v>
      </c>
      <c r="F36" s="23">
        <f t="shared" si="4"/>
        <v>-8.8062499999999513E-3</v>
      </c>
      <c r="G36" s="23">
        <f t="shared" si="5"/>
        <v>-1.8593749999999902E-2</v>
      </c>
      <c r="H36" s="23">
        <f t="shared" si="6"/>
        <v>-2.6806249999999865E-2</v>
      </c>
      <c r="I36" s="23">
        <f t="shared" si="7"/>
        <v>-2.9831874999999855E-2</v>
      </c>
    </row>
    <row r="37" spans="1:9" x14ac:dyDescent="0.25">
      <c r="A37">
        <f t="shared" si="8"/>
        <v>-0.19999999999999879</v>
      </c>
      <c r="B37" s="23">
        <f t="shared" si="0"/>
        <v>-1.9999999999965792E-6</v>
      </c>
      <c r="C37" s="23">
        <f t="shared" si="1"/>
        <v>-9.2919999999999392E-3</v>
      </c>
      <c r="D37" s="23">
        <f t="shared" si="2"/>
        <v>-1.5211999999999903E-2</v>
      </c>
      <c r="E37" s="23">
        <f t="shared" si="3"/>
        <v>-1.6679999999999893E-2</v>
      </c>
      <c r="F37" s="23">
        <f t="shared" si="4"/>
        <v>-6.8439999999999543E-3</v>
      </c>
      <c r="G37" s="23">
        <f t="shared" si="5"/>
        <v>-1.4631999999999905E-2</v>
      </c>
      <c r="H37" s="23">
        <f t="shared" si="6"/>
        <v>-2.1275999999999868E-2</v>
      </c>
      <c r="I37" s="23">
        <f t="shared" si="7"/>
        <v>-2.3772399999999853E-2</v>
      </c>
    </row>
    <row r="38" spans="1:9" x14ac:dyDescent="0.25">
      <c r="A38">
        <f t="shared" si="8"/>
        <v>-0.1499999999999988</v>
      </c>
      <c r="B38" s="23">
        <f t="shared" si="0"/>
        <v>1.0200000000000167E-4</v>
      </c>
      <c r="C38" s="23">
        <f t="shared" si="1"/>
        <v>-6.7754999999999422E-3</v>
      </c>
      <c r="D38" s="23">
        <f t="shared" si="2"/>
        <v>-1.1162999999999906E-2</v>
      </c>
      <c r="E38" s="23">
        <f t="shared" si="3"/>
        <v>-1.2329999999999898E-2</v>
      </c>
      <c r="F38" s="23">
        <f t="shared" si="4"/>
        <v>-4.9822499999999563E-3</v>
      </c>
      <c r="G38" s="23">
        <f t="shared" si="5"/>
        <v>-1.0791749999999909E-2</v>
      </c>
      <c r="H38" s="23">
        <f t="shared" si="6"/>
        <v>-1.5830249999999869E-2</v>
      </c>
      <c r="I38" s="23">
        <f t="shared" si="7"/>
        <v>-1.7759474999999858E-2</v>
      </c>
    </row>
    <row r="39" spans="1:9" x14ac:dyDescent="0.25">
      <c r="A39">
        <f t="shared" si="8"/>
        <v>-9.9999999999998798E-2</v>
      </c>
      <c r="B39" s="23">
        <f t="shared" si="0"/>
        <v>1.3699999999999997E-4</v>
      </c>
      <c r="C39" s="23">
        <f t="shared" si="1"/>
        <v>-4.387999999999944E-3</v>
      </c>
      <c r="D39" s="23">
        <f t="shared" si="2"/>
        <v>-7.2779999999999095E-3</v>
      </c>
      <c r="E39" s="23">
        <f t="shared" si="3"/>
        <v>-8.0999999999998989E-3</v>
      </c>
      <c r="F39" s="23">
        <f t="shared" si="4"/>
        <v>-3.2209999999999587E-3</v>
      </c>
      <c r="G39" s="23">
        <f t="shared" si="5"/>
        <v>-7.0729999999999118E-3</v>
      </c>
      <c r="H39" s="23">
        <f t="shared" si="6"/>
        <v>-1.0468999999999871E-2</v>
      </c>
      <c r="I39" s="23">
        <f t="shared" si="7"/>
        <v>-1.1793099999999857E-2</v>
      </c>
    </row>
    <row r="40" spans="1:9" x14ac:dyDescent="0.25">
      <c r="A40">
        <f t="shared" si="8"/>
        <v>-4.9999999999998795E-2</v>
      </c>
      <c r="B40" s="23">
        <f t="shared" si="0"/>
        <v>1.0299999999999833E-4</v>
      </c>
      <c r="C40" s="23">
        <f t="shared" si="1"/>
        <v>-2.1294999999999474E-3</v>
      </c>
      <c r="D40" s="23">
        <f t="shared" si="2"/>
        <v>-3.5569999999999127E-3</v>
      </c>
      <c r="E40" s="23">
        <f t="shared" si="3"/>
        <v>-3.9899999999999025E-3</v>
      </c>
      <c r="F40" s="23">
        <f t="shared" si="4"/>
        <v>-1.5602499999999612E-3</v>
      </c>
      <c r="G40" s="23">
        <f t="shared" si="5"/>
        <v>-3.4757499999999147E-3</v>
      </c>
      <c r="H40" s="23">
        <f t="shared" si="6"/>
        <v>-5.192249999999874E-3</v>
      </c>
      <c r="I40" s="23">
        <f t="shared" si="7"/>
        <v>-5.8732749999998585E-3</v>
      </c>
    </row>
    <row r="41" spans="1:9" x14ac:dyDescent="0.25">
      <c r="A41">
        <v>0</v>
      </c>
      <c r="B41" s="23">
        <f t="shared" si="0"/>
        <v>0</v>
      </c>
      <c r="C41" s="23">
        <f t="shared" si="1"/>
        <v>0</v>
      </c>
      <c r="D41" s="23">
        <f t="shared" si="2"/>
        <v>0</v>
      </c>
      <c r="E41" s="23">
        <f t="shared" si="3"/>
        <v>0</v>
      </c>
      <c r="F41" s="23">
        <f t="shared" si="4"/>
        <v>0</v>
      </c>
      <c r="G41" s="23">
        <f t="shared" si="5"/>
        <v>0</v>
      </c>
      <c r="H41" s="23">
        <f t="shared" si="6"/>
        <v>0</v>
      </c>
      <c r="I41" s="23">
        <f t="shared" si="7"/>
        <v>0</v>
      </c>
    </row>
    <row r="42" spans="1:9" x14ac:dyDescent="0.25">
      <c r="A42">
        <f>A41+0.05</f>
        <v>0.05</v>
      </c>
      <c r="B42" s="23">
        <f t="shared" si="0"/>
        <v>-1.7200000000000001E-4</v>
      </c>
      <c r="C42" s="23">
        <f t="shared" si="1"/>
        <v>2.0005000000000005E-3</v>
      </c>
      <c r="D42" s="23">
        <f t="shared" si="2"/>
        <v>3.3930000000000006E-3</v>
      </c>
      <c r="E42" s="23">
        <f t="shared" si="3"/>
        <v>3.8700000000000002E-3</v>
      </c>
      <c r="F42" s="23">
        <f t="shared" si="4"/>
        <v>1.4597500000000001E-3</v>
      </c>
      <c r="G42" s="23">
        <f t="shared" si="5"/>
        <v>3.35425E-3</v>
      </c>
      <c r="H42" s="23">
        <f t="shared" si="6"/>
        <v>5.1077500000000003E-3</v>
      </c>
      <c r="I42" s="23">
        <f t="shared" si="7"/>
        <v>5.8267250000000013E-3</v>
      </c>
    </row>
    <row r="43" spans="1:9" x14ac:dyDescent="0.25">
      <c r="A43">
        <f t="shared" si="8"/>
        <v>0.1</v>
      </c>
      <c r="B43" s="23">
        <f t="shared" si="0"/>
        <v>-4.1300000000000006E-4</v>
      </c>
      <c r="C43" s="23">
        <f t="shared" si="1"/>
        <v>3.8720000000000009E-3</v>
      </c>
      <c r="D43" s="23">
        <f t="shared" si="2"/>
        <v>6.6220000000000011E-3</v>
      </c>
      <c r="E43" s="23">
        <f t="shared" si="3"/>
        <v>7.6200000000000009E-3</v>
      </c>
      <c r="F43" s="23">
        <f t="shared" si="4"/>
        <v>2.8189999999999999E-3</v>
      </c>
      <c r="G43" s="23">
        <f t="shared" si="5"/>
        <v>6.587E-3</v>
      </c>
      <c r="H43" s="23">
        <f t="shared" si="6"/>
        <v>1.0130999999999999E-2</v>
      </c>
      <c r="I43" s="23">
        <f t="shared" si="7"/>
        <v>1.1606900000000002E-2</v>
      </c>
    </row>
    <row r="44" spans="1:9" x14ac:dyDescent="0.25">
      <c r="A44">
        <f t="shared" si="8"/>
        <v>0.15000000000000002</v>
      </c>
      <c r="B44" s="23">
        <f t="shared" si="0"/>
        <v>-7.2300000000000012E-4</v>
      </c>
      <c r="C44" s="23">
        <f t="shared" si="1"/>
        <v>5.6145000000000014E-3</v>
      </c>
      <c r="D44" s="23">
        <f t="shared" si="2"/>
        <v>9.6870000000000012E-3</v>
      </c>
      <c r="E44" s="23">
        <f t="shared" si="3"/>
        <v>1.1250000000000001E-2</v>
      </c>
      <c r="F44" s="23">
        <f t="shared" si="4"/>
        <v>4.0777500000000006E-3</v>
      </c>
      <c r="G44" s="23">
        <f t="shared" si="5"/>
        <v>9.6982500000000003E-3</v>
      </c>
      <c r="H44" s="23">
        <f t="shared" si="6"/>
        <v>1.5069750000000002E-2</v>
      </c>
      <c r="I44" s="23">
        <f t="shared" si="7"/>
        <v>1.7340525000000002E-2</v>
      </c>
    </row>
    <row r="45" spans="1:9" x14ac:dyDescent="0.25">
      <c r="A45">
        <f t="shared" si="8"/>
        <v>0.2</v>
      </c>
      <c r="B45" s="23">
        <f t="shared" si="0"/>
        <v>-1.1020000000000001E-3</v>
      </c>
      <c r="C45" s="23">
        <f t="shared" si="1"/>
        <v>7.2280000000000018E-3</v>
      </c>
      <c r="D45" s="23">
        <f t="shared" si="2"/>
        <v>1.2588000000000002E-2</v>
      </c>
      <c r="E45" s="23">
        <f t="shared" si="3"/>
        <v>1.4760000000000001E-2</v>
      </c>
      <c r="F45" s="23">
        <f t="shared" si="4"/>
        <v>5.2360000000000002E-3</v>
      </c>
      <c r="G45" s="23">
        <f t="shared" si="5"/>
        <v>1.2688E-2</v>
      </c>
      <c r="H45" s="23">
        <f t="shared" si="6"/>
        <v>1.9924000000000001E-2</v>
      </c>
      <c r="I45" s="23">
        <f t="shared" si="7"/>
        <v>2.3027600000000006E-2</v>
      </c>
    </row>
    <row r="46" spans="1:9" x14ac:dyDescent="0.25">
      <c r="A46">
        <f t="shared" si="8"/>
        <v>0.25</v>
      </c>
      <c r="B46" s="23">
        <f t="shared" si="0"/>
        <v>-1.5499999999999999E-3</v>
      </c>
      <c r="C46" s="23">
        <f t="shared" si="1"/>
        <v>8.7125000000000015E-3</v>
      </c>
      <c r="D46" s="23">
        <f t="shared" si="2"/>
        <v>1.5325000000000002E-2</v>
      </c>
      <c r="E46" s="23">
        <f t="shared" si="3"/>
        <v>1.8149999999999999E-2</v>
      </c>
      <c r="F46" s="23">
        <f t="shared" si="4"/>
        <v>6.2937500000000007E-3</v>
      </c>
      <c r="G46" s="23">
        <f t="shared" si="5"/>
        <v>1.5556250000000001E-2</v>
      </c>
      <c r="H46" s="23">
        <f t="shared" si="6"/>
        <v>2.469375E-2</v>
      </c>
      <c r="I46" s="23">
        <f t="shared" si="7"/>
        <v>2.8668125000000003E-2</v>
      </c>
    </row>
    <row r="47" spans="1:9" x14ac:dyDescent="0.25">
      <c r="A47">
        <f t="shared" si="8"/>
        <v>0.3</v>
      </c>
      <c r="B47" s="23">
        <f t="shared" si="0"/>
        <v>-2.0669999999999998E-3</v>
      </c>
      <c r="C47" s="23">
        <f t="shared" si="1"/>
        <v>1.0068000000000001E-2</v>
      </c>
      <c r="D47" s="23">
        <f t="shared" si="2"/>
        <v>1.7898000000000001E-2</v>
      </c>
      <c r="E47" s="23">
        <f t="shared" si="3"/>
        <v>2.1420000000000002E-2</v>
      </c>
      <c r="F47" s="23">
        <f t="shared" si="4"/>
        <v>7.2510000000000005E-3</v>
      </c>
      <c r="G47" s="23">
        <f t="shared" si="5"/>
        <v>1.8303E-2</v>
      </c>
      <c r="H47" s="23">
        <f t="shared" si="6"/>
        <v>2.9378999999999995E-2</v>
      </c>
      <c r="I47" s="23">
        <f t="shared" si="7"/>
        <v>3.4262099999999997E-2</v>
      </c>
    </row>
    <row r="48" spans="1:9" x14ac:dyDescent="0.25">
      <c r="A48">
        <f t="shared" si="8"/>
        <v>0.35</v>
      </c>
      <c r="B48" s="23">
        <f t="shared" si="0"/>
        <v>-2.6529999999999995E-3</v>
      </c>
      <c r="C48" s="23">
        <f t="shared" si="1"/>
        <v>1.1294500000000001E-2</v>
      </c>
      <c r="D48" s="23">
        <f t="shared" si="2"/>
        <v>2.0306999999999999E-2</v>
      </c>
      <c r="E48" s="23">
        <f t="shared" si="3"/>
        <v>2.4570000000000002E-2</v>
      </c>
      <c r="F48" s="23">
        <f t="shared" si="4"/>
        <v>8.1077500000000004E-3</v>
      </c>
      <c r="G48" s="23">
        <f t="shared" si="5"/>
        <v>2.0928249999999999E-2</v>
      </c>
      <c r="H48" s="23">
        <f t="shared" si="6"/>
        <v>3.3979749999999996E-2</v>
      </c>
      <c r="I48" s="23">
        <f t="shared" si="7"/>
        <v>3.9809524999999998E-2</v>
      </c>
    </row>
    <row r="49" spans="1:9" x14ac:dyDescent="0.25">
      <c r="A49">
        <f t="shared" si="8"/>
        <v>0.39999999999999997</v>
      </c>
      <c r="B49" s="23">
        <f t="shared" si="0"/>
        <v>-3.3079999999999993E-3</v>
      </c>
      <c r="C49" s="23">
        <f t="shared" si="1"/>
        <v>1.2392E-2</v>
      </c>
      <c r="D49" s="23">
        <f t="shared" si="2"/>
        <v>2.2552000000000003E-2</v>
      </c>
      <c r="E49" s="23">
        <f t="shared" si="3"/>
        <v>2.7599999999999996E-2</v>
      </c>
      <c r="F49" s="23">
        <f t="shared" si="4"/>
        <v>8.8639999999999986E-3</v>
      </c>
      <c r="G49" s="23">
        <f t="shared" si="5"/>
        <v>2.3431999999999998E-2</v>
      </c>
      <c r="H49" s="23">
        <f t="shared" si="6"/>
        <v>3.8495999999999996E-2</v>
      </c>
      <c r="I49" s="23">
        <f t="shared" si="7"/>
        <v>4.5310400000000001E-2</v>
      </c>
    </row>
    <row r="50" spans="1:9" x14ac:dyDescent="0.25">
      <c r="A50">
        <f t="shared" si="8"/>
        <v>0.44999999999999996</v>
      </c>
      <c r="B50" s="23">
        <f t="shared" si="0"/>
        <v>-4.0319999999999991E-3</v>
      </c>
      <c r="C50" s="23">
        <f t="shared" si="1"/>
        <v>1.3360500000000001E-2</v>
      </c>
      <c r="D50" s="23">
        <f t="shared" si="2"/>
        <v>2.4632999999999999E-2</v>
      </c>
      <c r="E50" s="23">
        <f t="shared" si="3"/>
        <v>3.0509999999999999E-2</v>
      </c>
      <c r="F50" s="23">
        <f t="shared" si="4"/>
        <v>9.5197500000000004E-3</v>
      </c>
      <c r="G50" s="23">
        <f t="shared" si="5"/>
        <v>2.581425E-2</v>
      </c>
      <c r="H50" s="23">
        <f t="shared" si="6"/>
        <v>4.2927749999999994E-2</v>
      </c>
      <c r="I50" s="23">
        <f t="shared" si="7"/>
        <v>5.0764724999999997E-2</v>
      </c>
    </row>
    <row r="51" spans="1:9" x14ac:dyDescent="0.25">
      <c r="A51">
        <f t="shared" si="8"/>
        <v>0.49999999999999994</v>
      </c>
      <c r="B51" s="23">
        <f t="shared" si="0"/>
        <v>-4.8249999999999986E-3</v>
      </c>
      <c r="C51" s="23">
        <f t="shared" si="1"/>
        <v>1.4200000000000001E-2</v>
      </c>
      <c r="D51" s="23">
        <f t="shared" si="2"/>
        <v>2.6549999999999997E-2</v>
      </c>
      <c r="E51" s="23">
        <f t="shared" si="3"/>
        <v>3.3299999999999996E-2</v>
      </c>
      <c r="F51" s="23">
        <f t="shared" si="4"/>
        <v>1.0075000000000001E-2</v>
      </c>
      <c r="G51" s="23">
        <f t="shared" si="5"/>
        <v>2.8074999999999996E-2</v>
      </c>
      <c r="H51" s="23">
        <f t="shared" si="6"/>
        <v>4.7274999999999991E-2</v>
      </c>
      <c r="I51" s="23">
        <f t="shared" si="7"/>
        <v>5.61725E-2</v>
      </c>
    </row>
    <row r="52" spans="1:9" x14ac:dyDescent="0.25">
      <c r="A52">
        <f t="shared" si="8"/>
        <v>0.54999999999999993</v>
      </c>
      <c r="B52" s="23">
        <f t="shared" si="0"/>
        <v>-5.6869999999999993E-3</v>
      </c>
      <c r="C52" s="23">
        <f t="shared" si="1"/>
        <v>1.49105E-2</v>
      </c>
      <c r="D52" s="23">
        <f t="shared" si="2"/>
        <v>2.8303000000000002E-2</v>
      </c>
      <c r="E52" s="23">
        <f t="shared" si="3"/>
        <v>3.5970000000000002E-2</v>
      </c>
      <c r="F52" s="23">
        <f t="shared" si="4"/>
        <v>1.0529750000000001E-2</v>
      </c>
      <c r="G52" s="23">
        <f t="shared" si="5"/>
        <v>3.0214249999999998E-2</v>
      </c>
      <c r="H52" s="23">
        <f t="shared" si="6"/>
        <v>5.1537749999999993E-2</v>
      </c>
      <c r="I52" s="23">
        <f t="shared" si="7"/>
        <v>6.1533724999999991E-2</v>
      </c>
    </row>
    <row r="53" spans="1:9" x14ac:dyDescent="0.25">
      <c r="A53">
        <f t="shared" si="8"/>
        <v>0.6</v>
      </c>
      <c r="B53" s="23">
        <f t="shared" si="0"/>
        <v>-6.6179999999999989E-3</v>
      </c>
      <c r="C53" s="23">
        <f t="shared" si="1"/>
        <v>1.5492000000000001E-2</v>
      </c>
      <c r="D53" s="23">
        <f t="shared" si="2"/>
        <v>2.9892000000000002E-2</v>
      </c>
      <c r="E53" s="23">
        <f t="shared" si="3"/>
        <v>3.8519999999999999E-2</v>
      </c>
      <c r="F53" s="23">
        <f t="shared" si="4"/>
        <v>1.0884000000000001E-2</v>
      </c>
      <c r="G53" s="23">
        <f t="shared" si="5"/>
        <v>3.2231999999999997E-2</v>
      </c>
      <c r="H53" s="23">
        <f t="shared" si="6"/>
        <v>5.5715999999999995E-2</v>
      </c>
      <c r="I53" s="23">
        <f t="shared" si="7"/>
        <v>6.6848400000000002E-2</v>
      </c>
    </row>
    <row r="54" spans="1:9" x14ac:dyDescent="0.25">
      <c r="A54">
        <f t="shared" si="8"/>
        <v>0.65</v>
      </c>
      <c r="B54" s="23">
        <f t="shared" si="0"/>
        <v>-7.6180000000000006E-3</v>
      </c>
      <c r="C54" s="23">
        <f t="shared" si="1"/>
        <v>1.5944500000000004E-2</v>
      </c>
      <c r="D54" s="23">
        <f t="shared" si="2"/>
        <v>3.1317000000000005E-2</v>
      </c>
      <c r="E54" s="23">
        <f t="shared" si="3"/>
        <v>4.095E-2</v>
      </c>
      <c r="F54" s="23">
        <f t="shared" si="4"/>
        <v>1.113775E-2</v>
      </c>
      <c r="G54" s="23">
        <f t="shared" si="5"/>
        <v>3.4128250000000006E-2</v>
      </c>
      <c r="H54" s="23">
        <f t="shared" si="6"/>
        <v>5.9809749999999995E-2</v>
      </c>
      <c r="I54" s="23">
        <f t="shared" si="7"/>
        <v>7.2116525000000001E-2</v>
      </c>
    </row>
    <row r="55" spans="1:9" x14ac:dyDescent="0.25">
      <c r="A55">
        <f t="shared" si="8"/>
        <v>0.70000000000000007</v>
      </c>
      <c r="B55" s="23">
        <f t="shared" si="0"/>
        <v>-8.687000000000002E-3</v>
      </c>
      <c r="C55" s="23">
        <f t="shared" si="1"/>
        <v>1.6268000000000005E-2</v>
      </c>
      <c r="D55" s="23">
        <f t="shared" si="2"/>
        <v>3.2577999999999996E-2</v>
      </c>
      <c r="E55" s="23">
        <f t="shared" si="3"/>
        <v>4.3260000000000007E-2</v>
      </c>
      <c r="F55" s="23">
        <f t="shared" si="4"/>
        <v>1.1291000000000001E-2</v>
      </c>
      <c r="G55" s="23">
        <f t="shared" si="5"/>
        <v>3.5903000000000004E-2</v>
      </c>
      <c r="H55" s="23">
        <f t="shared" si="6"/>
        <v>6.3819000000000001E-2</v>
      </c>
      <c r="I55" s="23">
        <f t="shared" si="7"/>
        <v>7.7338100000000007E-2</v>
      </c>
    </row>
    <row r="56" spans="1:9" x14ac:dyDescent="0.25">
      <c r="A56">
        <f t="shared" si="8"/>
        <v>0.75000000000000011</v>
      </c>
      <c r="B56" s="23">
        <f t="shared" si="0"/>
        <v>-9.8250000000000039E-3</v>
      </c>
      <c r="C56" s="23">
        <f t="shared" si="1"/>
        <v>1.6462499999999998E-2</v>
      </c>
      <c r="D56" s="23">
        <f t="shared" si="2"/>
        <v>3.3675000000000004E-2</v>
      </c>
      <c r="E56" s="23">
        <f t="shared" si="3"/>
        <v>4.5450000000000004E-2</v>
      </c>
      <c r="F56" s="23">
        <f t="shared" si="4"/>
        <v>1.134375E-2</v>
      </c>
      <c r="G56" s="23">
        <f t="shared" si="5"/>
        <v>3.7556249999999999E-2</v>
      </c>
      <c r="H56" s="23">
        <f t="shared" si="6"/>
        <v>6.7743750000000005E-2</v>
      </c>
      <c r="I56" s="23">
        <f t="shared" si="7"/>
        <v>8.251312500000002E-2</v>
      </c>
    </row>
    <row r="57" spans="1:9" x14ac:dyDescent="0.25">
      <c r="A57">
        <f t="shared" si="8"/>
        <v>0.80000000000000016</v>
      </c>
      <c r="B57" s="23">
        <f t="shared" si="0"/>
        <v>-1.1032000000000004E-2</v>
      </c>
      <c r="C57" s="23">
        <f t="shared" si="1"/>
        <v>1.6528000000000001E-2</v>
      </c>
      <c r="D57" s="23">
        <f t="shared" si="2"/>
        <v>3.4608000000000007E-2</v>
      </c>
      <c r="E57" s="23">
        <f t="shared" si="3"/>
        <v>4.7520000000000014E-2</v>
      </c>
      <c r="F57" s="23">
        <f t="shared" si="4"/>
        <v>1.1296E-2</v>
      </c>
      <c r="G57" s="23">
        <f t="shared" si="5"/>
        <v>3.9088000000000005E-2</v>
      </c>
      <c r="H57" s="23">
        <f t="shared" si="6"/>
        <v>7.1584000000000009E-2</v>
      </c>
      <c r="I57" s="23">
        <f t="shared" si="7"/>
        <v>8.7641600000000028E-2</v>
      </c>
    </row>
    <row r="58" spans="1:9" x14ac:dyDescent="0.25">
      <c r="A58">
        <f t="shared" si="8"/>
        <v>0.8500000000000002</v>
      </c>
      <c r="B58" s="23">
        <f t="shared" si="0"/>
        <v>-1.2308000000000006E-2</v>
      </c>
      <c r="C58" s="23">
        <f t="shared" si="1"/>
        <v>1.6464500000000003E-2</v>
      </c>
      <c r="D58" s="23">
        <f t="shared" si="2"/>
        <v>3.5377000000000006E-2</v>
      </c>
      <c r="E58" s="23">
        <f t="shared" si="3"/>
        <v>4.9470000000000014E-2</v>
      </c>
      <c r="F58" s="23">
        <f t="shared" si="4"/>
        <v>1.1147749999999998E-2</v>
      </c>
      <c r="G58" s="23">
        <f t="shared" si="5"/>
        <v>4.0498250000000013E-2</v>
      </c>
      <c r="H58" s="23">
        <f t="shared" si="6"/>
        <v>7.5339750000000011E-2</v>
      </c>
      <c r="I58" s="23">
        <f t="shared" si="7"/>
        <v>9.2723525000000015E-2</v>
      </c>
    </row>
    <row r="59" spans="1:9" x14ac:dyDescent="0.25">
      <c r="A59">
        <f t="shared" si="8"/>
        <v>0.90000000000000024</v>
      </c>
      <c r="B59" s="23">
        <f t="shared" si="0"/>
        <v>-1.3653000000000005E-2</v>
      </c>
      <c r="C59" s="23">
        <f t="shared" si="1"/>
        <v>1.6272000000000005E-2</v>
      </c>
      <c r="D59" s="23">
        <f t="shared" si="2"/>
        <v>3.5982000000000007E-2</v>
      </c>
      <c r="E59" s="23">
        <f t="shared" si="3"/>
        <v>5.1300000000000012E-2</v>
      </c>
      <c r="F59" s="23">
        <f t="shared" si="4"/>
        <v>1.0899000000000002E-2</v>
      </c>
      <c r="G59" s="23">
        <f t="shared" si="5"/>
        <v>4.1787000000000005E-2</v>
      </c>
      <c r="H59" s="23">
        <f t="shared" si="6"/>
        <v>7.9011000000000012E-2</v>
      </c>
      <c r="I59" s="23">
        <f t="shared" si="7"/>
        <v>9.7758900000000024E-2</v>
      </c>
    </row>
    <row r="60" spans="1:9" x14ac:dyDescent="0.25">
      <c r="A60">
        <f t="shared" si="8"/>
        <v>0.95000000000000029</v>
      </c>
      <c r="B60" s="23">
        <f t="shared" si="0"/>
        <v>-1.5067000000000007E-2</v>
      </c>
      <c r="C60" s="23">
        <f t="shared" si="1"/>
        <v>1.5950499999999999E-2</v>
      </c>
      <c r="D60" s="23">
        <f t="shared" si="2"/>
        <v>3.6423000000000011E-2</v>
      </c>
      <c r="E60" s="23">
        <f t="shared" si="3"/>
        <v>5.3010000000000015E-2</v>
      </c>
      <c r="F60" s="23">
        <f t="shared" si="4"/>
        <v>1.054975E-2</v>
      </c>
      <c r="G60" s="23">
        <f t="shared" si="5"/>
        <v>4.2954250000000013E-2</v>
      </c>
      <c r="H60" s="23">
        <f t="shared" si="6"/>
        <v>8.2597750000000011E-2</v>
      </c>
      <c r="I60" s="23">
        <f t="shared" si="7"/>
        <v>0.10274772500000004</v>
      </c>
    </row>
    <row r="61" spans="1:9" x14ac:dyDescent="0.25">
      <c r="A61">
        <f t="shared" si="8"/>
        <v>1.0000000000000002</v>
      </c>
      <c r="B61" s="23">
        <f t="shared" si="0"/>
        <v>-1.6550000000000006E-2</v>
      </c>
      <c r="C61" s="23">
        <f t="shared" si="1"/>
        <v>1.55E-2</v>
      </c>
      <c r="D61" s="23">
        <f t="shared" si="2"/>
        <v>3.6700000000000003E-2</v>
      </c>
      <c r="E61" s="23">
        <f t="shared" si="3"/>
        <v>5.460000000000001E-2</v>
      </c>
      <c r="F61" s="23">
        <f t="shared" si="4"/>
        <v>1.0099999999999998E-2</v>
      </c>
      <c r="G61" s="23">
        <f t="shared" si="5"/>
        <v>4.4000000000000004E-2</v>
      </c>
      <c r="H61" s="23">
        <f t="shared" si="6"/>
        <v>8.610000000000001E-2</v>
      </c>
      <c r="I61" s="23">
        <f t="shared" si="7"/>
        <v>0.10769000000000004</v>
      </c>
    </row>
    <row r="62" spans="1:9" x14ac:dyDescent="0.25">
      <c r="A62">
        <f t="shared" si="8"/>
        <v>1.0500000000000003</v>
      </c>
      <c r="B62" s="23">
        <f t="shared" si="0"/>
        <v>-1.8102000000000007E-2</v>
      </c>
      <c r="C62" s="23">
        <f t="shared" si="1"/>
        <v>1.4920500000000003E-2</v>
      </c>
      <c r="D62" s="23">
        <f t="shared" si="2"/>
        <v>3.6813000000000005E-2</v>
      </c>
      <c r="E62" s="23">
        <f t="shared" si="3"/>
        <v>5.6070000000000009E-2</v>
      </c>
      <c r="F62" s="23">
        <f t="shared" si="4"/>
        <v>9.5497499999999992E-3</v>
      </c>
      <c r="G62" s="23">
        <f t="shared" si="5"/>
        <v>4.4924250000000006E-2</v>
      </c>
      <c r="H62" s="23">
        <f t="shared" si="6"/>
        <v>8.9517750000000021E-2</v>
      </c>
      <c r="I62" s="23">
        <f t="shared" si="7"/>
        <v>0.11258572500000004</v>
      </c>
    </row>
    <row r="63" spans="1:9" x14ac:dyDescent="0.25">
      <c r="A63">
        <f t="shared" si="8"/>
        <v>1.1000000000000003</v>
      </c>
      <c r="B63" s="23">
        <f t="shared" si="0"/>
        <v>-1.9723000000000008E-2</v>
      </c>
      <c r="C63" s="23">
        <f t="shared" si="1"/>
        <v>1.4212000000000002E-2</v>
      </c>
      <c r="D63" s="23">
        <f t="shared" si="2"/>
        <v>3.676200000000001E-2</v>
      </c>
      <c r="E63" s="23">
        <f t="shared" si="3"/>
        <v>5.7420000000000006E-2</v>
      </c>
      <c r="F63" s="23">
        <f t="shared" si="4"/>
        <v>8.8990000000000007E-3</v>
      </c>
      <c r="G63" s="23">
        <f t="shared" si="5"/>
        <v>4.5727000000000004E-2</v>
      </c>
      <c r="H63" s="23">
        <f t="shared" si="6"/>
        <v>9.2851000000000017E-2</v>
      </c>
      <c r="I63" s="23">
        <f t="shared" si="7"/>
        <v>0.11743490000000004</v>
      </c>
    </row>
    <row r="64" spans="1:9" x14ac:dyDescent="0.25">
      <c r="A64">
        <f t="shared" si="8"/>
        <v>1.1500000000000004</v>
      </c>
      <c r="B64" s="23">
        <f t="shared" si="0"/>
        <v>-2.1413000000000015E-2</v>
      </c>
      <c r="C64" s="23">
        <f t="shared" si="1"/>
        <v>1.3374499999999991E-2</v>
      </c>
      <c r="D64" s="23">
        <f t="shared" si="2"/>
        <v>3.6547000000000003E-2</v>
      </c>
      <c r="E64" s="23">
        <f t="shared" si="3"/>
        <v>5.8650000000000001E-2</v>
      </c>
      <c r="F64" s="23">
        <f t="shared" si="4"/>
        <v>8.1477499999999918E-3</v>
      </c>
      <c r="G64" s="23">
        <f t="shared" si="5"/>
        <v>4.6408249999999998E-2</v>
      </c>
      <c r="H64" s="23">
        <f t="shared" si="6"/>
        <v>9.6099750000000012E-2</v>
      </c>
      <c r="I64" s="23">
        <f t="shared" si="7"/>
        <v>0.12223752500000006</v>
      </c>
    </row>
    <row r="65" spans="1:9" x14ac:dyDescent="0.25">
      <c r="A65">
        <f t="shared" si="8"/>
        <v>1.2000000000000004</v>
      </c>
      <c r="B65" s="23">
        <f t="shared" si="0"/>
        <v>-2.3172000000000016E-2</v>
      </c>
      <c r="C65" s="23">
        <f t="shared" si="1"/>
        <v>1.2407999999999995E-2</v>
      </c>
      <c r="D65" s="23">
        <f t="shared" si="2"/>
        <v>3.6167999999999992E-2</v>
      </c>
      <c r="E65" s="23">
        <f t="shared" si="3"/>
        <v>5.9760000000000001E-2</v>
      </c>
      <c r="F65" s="23">
        <f t="shared" si="4"/>
        <v>7.2959999999999935E-3</v>
      </c>
      <c r="G65" s="23">
        <f t="shared" si="5"/>
        <v>4.696800000000001E-2</v>
      </c>
      <c r="H65" s="23">
        <f t="shared" si="6"/>
        <v>9.9264000000000019E-2</v>
      </c>
      <c r="I65" s="23">
        <f t="shared" si="7"/>
        <v>0.12699360000000004</v>
      </c>
    </row>
    <row r="66" spans="1:9" x14ac:dyDescent="0.25">
      <c r="A66">
        <f t="shared" si="8"/>
        <v>1.2500000000000004</v>
      </c>
      <c r="B66" s="23">
        <f t="shared" si="0"/>
        <v>-2.5000000000000015E-2</v>
      </c>
      <c r="C66" s="23">
        <f t="shared" si="1"/>
        <v>1.1312499999999996E-2</v>
      </c>
      <c r="D66" s="23">
        <f t="shared" si="2"/>
        <v>3.5624999999999997E-2</v>
      </c>
      <c r="E66" s="23">
        <f t="shared" si="3"/>
        <v>6.0750000000000019E-2</v>
      </c>
      <c r="F66" s="23">
        <f t="shared" si="4"/>
        <v>6.3437499999999883E-3</v>
      </c>
      <c r="G66" s="23">
        <f t="shared" si="5"/>
        <v>4.7406250000000011E-2</v>
      </c>
      <c r="H66" s="23">
        <f t="shared" si="6"/>
        <v>0.10234375000000001</v>
      </c>
      <c r="I66" s="23">
        <f t="shared" si="7"/>
        <v>0.13170312500000003</v>
      </c>
    </row>
    <row r="67" spans="1:9" x14ac:dyDescent="0.25">
      <c r="A67">
        <f t="shared" si="8"/>
        <v>1.3000000000000005</v>
      </c>
      <c r="B67" s="23">
        <f t="shared" ref="B67:B80" si="9">-0.00275*A67-0.0138*A67^2</f>
        <v>-2.6897000000000018E-2</v>
      </c>
      <c r="C67" s="23">
        <f t="shared" ref="C67:C80" si="10">0.0413*A67-0.0258*A67^2</f>
        <v>1.0087999999999993E-2</v>
      </c>
      <c r="D67" s="23">
        <f t="shared" ref="D67:D80" si="11">0.0695*A67-0.0328*A67^2</f>
        <v>3.4917999999999998E-2</v>
      </c>
      <c r="E67" s="23">
        <f t="shared" ref="E67:E80" si="12">0.0786*A67-0.024*A67^2</f>
        <v>6.1620000000000015E-2</v>
      </c>
      <c r="F67" s="23">
        <f t="shared" ref="F67:F80" si="13">0.0302*A67-0.0201*A67^2</f>
        <v>5.2909999999999902E-3</v>
      </c>
      <c r="G67" s="23">
        <f t="shared" ref="G67:G80" si="14">0.0683*A67-0.0243*A67^2</f>
        <v>4.7723000000000008E-2</v>
      </c>
      <c r="H67" s="23">
        <f t="shared" ref="H67:H80" si="15">0.103*A67-0.0169*A67^2</f>
        <v>0.10533900000000003</v>
      </c>
      <c r="I67" s="23">
        <f t="shared" ref="I67:I80" si="16">0.117*A67-0.00931*A67^2</f>
        <v>0.13636610000000005</v>
      </c>
    </row>
    <row r="68" spans="1:9" x14ac:dyDescent="0.25">
      <c r="A68">
        <f t="shared" ref="A68:A80" si="17">A67+0.05</f>
        <v>1.3500000000000005</v>
      </c>
      <c r="B68" s="23">
        <f t="shared" si="9"/>
        <v>-2.8863000000000017E-2</v>
      </c>
      <c r="C68" s="23">
        <f t="shared" si="10"/>
        <v>8.7344999999999923E-3</v>
      </c>
      <c r="D68" s="23">
        <f t="shared" si="11"/>
        <v>3.4047000000000001E-2</v>
      </c>
      <c r="E68" s="23">
        <f t="shared" si="12"/>
        <v>6.2370000000000016E-2</v>
      </c>
      <c r="F68" s="23">
        <f t="shared" si="13"/>
        <v>4.1377499999999887E-3</v>
      </c>
      <c r="G68" s="23">
        <f t="shared" si="14"/>
        <v>4.7918250000000009E-2</v>
      </c>
      <c r="H68" s="23">
        <f t="shared" si="15"/>
        <v>0.10824975000000002</v>
      </c>
      <c r="I68" s="23">
        <f t="shared" si="16"/>
        <v>0.14098252500000005</v>
      </c>
    </row>
    <row r="69" spans="1:9" x14ac:dyDescent="0.25">
      <c r="A69">
        <f t="shared" si="17"/>
        <v>1.4000000000000006</v>
      </c>
      <c r="B69" s="23">
        <f t="shared" si="9"/>
        <v>-3.0898000000000023E-2</v>
      </c>
      <c r="C69" s="23">
        <f t="shared" si="10"/>
        <v>7.2519999999999946E-3</v>
      </c>
      <c r="D69" s="23">
        <f t="shared" si="11"/>
        <v>3.3012E-2</v>
      </c>
      <c r="E69" s="23">
        <f t="shared" si="12"/>
        <v>6.3000000000000014E-2</v>
      </c>
      <c r="F69" s="23">
        <f t="shared" si="13"/>
        <v>2.8839999999999907E-3</v>
      </c>
      <c r="G69" s="23">
        <f t="shared" si="14"/>
        <v>4.7992000000000007E-2</v>
      </c>
      <c r="H69" s="23">
        <f t="shared" si="15"/>
        <v>0.11107600000000004</v>
      </c>
      <c r="I69" s="23">
        <f t="shared" si="16"/>
        <v>0.14555240000000008</v>
      </c>
    </row>
    <row r="70" spans="1:9" x14ac:dyDescent="0.25">
      <c r="A70">
        <f t="shared" si="17"/>
        <v>1.4500000000000006</v>
      </c>
      <c r="B70" s="23">
        <f t="shared" si="9"/>
        <v>-3.3002000000000024E-2</v>
      </c>
      <c r="C70" s="23">
        <f t="shared" si="10"/>
        <v>5.6404999999999789E-3</v>
      </c>
      <c r="D70" s="23">
        <f t="shared" si="11"/>
        <v>3.1812999999999994E-2</v>
      </c>
      <c r="E70" s="23">
        <f t="shared" si="12"/>
        <v>6.3510000000000011E-2</v>
      </c>
      <c r="F70" s="23">
        <f t="shared" si="13"/>
        <v>1.5297499999999895E-3</v>
      </c>
      <c r="G70" s="23">
        <f t="shared" si="14"/>
        <v>4.7944250000000001E-2</v>
      </c>
      <c r="H70" s="23">
        <f t="shared" si="15"/>
        <v>0.11381775000000004</v>
      </c>
      <c r="I70" s="23">
        <f t="shared" si="16"/>
        <v>0.15007572500000005</v>
      </c>
    </row>
    <row r="71" spans="1:9" x14ac:dyDescent="0.25">
      <c r="A71">
        <f t="shared" si="17"/>
        <v>1.5000000000000007</v>
      </c>
      <c r="B71" s="23">
        <f t="shared" si="9"/>
        <v>-3.5175000000000026E-2</v>
      </c>
      <c r="C71" s="23">
        <f t="shared" si="10"/>
        <v>3.8999999999999868E-3</v>
      </c>
      <c r="D71" s="23">
        <f t="shared" si="11"/>
        <v>3.0449999999999991E-2</v>
      </c>
      <c r="E71" s="23">
        <f t="shared" si="12"/>
        <v>6.3900000000000012E-2</v>
      </c>
      <c r="F71" s="23">
        <f t="shared" si="13"/>
        <v>7.4999999999984801E-5</v>
      </c>
      <c r="G71" s="23">
        <f t="shared" si="14"/>
        <v>4.7774999999999998E-2</v>
      </c>
      <c r="H71" s="23">
        <f t="shared" si="15"/>
        <v>0.11647500000000002</v>
      </c>
      <c r="I71" s="23">
        <f t="shared" si="16"/>
        <v>0.15455250000000009</v>
      </c>
    </row>
    <row r="72" spans="1:9" x14ac:dyDescent="0.25">
      <c r="A72">
        <f t="shared" si="17"/>
        <v>1.5500000000000007</v>
      </c>
      <c r="B72" s="23">
        <f t="shared" si="9"/>
        <v>-3.7417000000000034E-2</v>
      </c>
      <c r="C72" s="23">
        <f t="shared" si="10"/>
        <v>2.0304999999999768E-3</v>
      </c>
      <c r="D72" s="23">
        <f t="shared" si="11"/>
        <v>2.8922999999999977E-2</v>
      </c>
      <c r="E72" s="23">
        <f t="shared" si="12"/>
        <v>6.4170000000000005E-2</v>
      </c>
      <c r="F72" s="23">
        <f t="shared" si="13"/>
        <v>-1.4802500000000163E-3</v>
      </c>
      <c r="G72" s="23">
        <f t="shared" si="14"/>
        <v>4.7484249999999992E-2</v>
      </c>
      <c r="H72" s="23">
        <f t="shared" si="15"/>
        <v>0.11904775000000004</v>
      </c>
      <c r="I72" s="23">
        <f t="shared" si="16"/>
        <v>0.15898272500000007</v>
      </c>
    </row>
    <row r="73" spans="1:9" x14ac:dyDescent="0.25">
      <c r="A73">
        <f t="shared" si="17"/>
        <v>1.6000000000000008</v>
      </c>
      <c r="B73" s="23">
        <f t="shared" si="9"/>
        <v>-3.9728000000000034E-2</v>
      </c>
      <c r="C73" s="23">
        <f t="shared" si="10"/>
        <v>3.1999999999976492E-5</v>
      </c>
      <c r="D73" s="23">
        <f t="shared" si="11"/>
        <v>2.7231999999999978E-2</v>
      </c>
      <c r="E73" s="23">
        <f t="shared" si="12"/>
        <v>6.4320000000000016E-2</v>
      </c>
      <c r="F73" s="23">
        <f t="shared" si="13"/>
        <v>-3.1360000000000207E-3</v>
      </c>
      <c r="G73" s="23">
        <f t="shared" si="14"/>
        <v>4.7072000000000003E-2</v>
      </c>
      <c r="H73" s="23">
        <f t="shared" si="15"/>
        <v>0.12153600000000003</v>
      </c>
      <c r="I73" s="23">
        <f t="shared" si="16"/>
        <v>0.16336640000000008</v>
      </c>
    </row>
    <row r="74" spans="1:9" x14ac:dyDescent="0.25">
      <c r="A74">
        <f t="shared" si="17"/>
        <v>1.6500000000000008</v>
      </c>
      <c r="B74" s="23">
        <f t="shared" si="9"/>
        <v>-4.2108000000000041E-2</v>
      </c>
      <c r="C74" s="23">
        <f t="shared" si="10"/>
        <v>-2.0955000000000279E-3</v>
      </c>
      <c r="D74" s="23">
        <f t="shared" si="11"/>
        <v>2.5376999999999969E-2</v>
      </c>
      <c r="E74" s="23">
        <f t="shared" si="12"/>
        <v>6.4349999999999991E-2</v>
      </c>
      <c r="F74" s="23">
        <f t="shared" si="13"/>
        <v>-4.8922500000000285E-3</v>
      </c>
      <c r="G74" s="23">
        <f t="shared" si="14"/>
        <v>4.6538249999999989E-2</v>
      </c>
      <c r="H74" s="23">
        <f t="shared" si="15"/>
        <v>0.12393975000000003</v>
      </c>
      <c r="I74" s="23">
        <f t="shared" si="16"/>
        <v>0.16770352500000008</v>
      </c>
    </row>
    <row r="75" spans="1:9" x14ac:dyDescent="0.25">
      <c r="A75">
        <f t="shared" si="17"/>
        <v>1.7000000000000008</v>
      </c>
      <c r="B75" s="23">
        <f t="shared" si="9"/>
        <v>-4.4557000000000041E-2</v>
      </c>
      <c r="C75" s="23">
        <f t="shared" si="10"/>
        <v>-4.3520000000000364E-3</v>
      </c>
      <c r="D75" s="23">
        <f t="shared" si="11"/>
        <v>2.3357999999999976E-2</v>
      </c>
      <c r="E75" s="23">
        <f t="shared" si="12"/>
        <v>6.4259999999999998E-2</v>
      </c>
      <c r="F75" s="23">
        <f t="shared" si="13"/>
        <v>-6.7490000000000328E-3</v>
      </c>
      <c r="G75" s="23">
        <f t="shared" si="14"/>
        <v>4.5882999999999993E-2</v>
      </c>
      <c r="H75" s="23">
        <f t="shared" si="15"/>
        <v>0.12625900000000004</v>
      </c>
      <c r="I75" s="23">
        <f t="shared" si="16"/>
        <v>0.17199410000000007</v>
      </c>
    </row>
    <row r="76" spans="1:9" x14ac:dyDescent="0.25">
      <c r="A76">
        <f t="shared" si="17"/>
        <v>1.7500000000000009</v>
      </c>
      <c r="B76" s="23">
        <f t="shared" si="9"/>
        <v>-4.7075000000000047E-2</v>
      </c>
      <c r="C76" s="23">
        <f t="shared" si="10"/>
        <v>-6.7375000000000351E-3</v>
      </c>
      <c r="D76" s="23">
        <f t="shared" si="11"/>
        <v>2.1174999999999958E-2</v>
      </c>
      <c r="E76" s="23">
        <f t="shared" si="12"/>
        <v>6.405000000000001E-2</v>
      </c>
      <c r="F76" s="23">
        <f t="shared" si="13"/>
        <v>-8.7062500000000334E-3</v>
      </c>
      <c r="G76" s="23">
        <f t="shared" si="14"/>
        <v>4.5106249999999987E-2</v>
      </c>
      <c r="H76" s="23">
        <f t="shared" si="15"/>
        <v>0.12849375000000002</v>
      </c>
      <c r="I76" s="23">
        <f t="shared" si="16"/>
        <v>0.17623812500000011</v>
      </c>
    </row>
    <row r="77" spans="1:9" x14ac:dyDescent="0.25">
      <c r="A77">
        <f t="shared" si="17"/>
        <v>1.8000000000000009</v>
      </c>
      <c r="B77" s="23">
        <f t="shared" si="9"/>
        <v>-4.9662000000000046E-2</v>
      </c>
      <c r="C77" s="23">
        <f t="shared" si="10"/>
        <v>-9.252000000000038E-3</v>
      </c>
      <c r="D77" s="23">
        <f t="shared" si="11"/>
        <v>1.8827999999999956E-2</v>
      </c>
      <c r="E77" s="23">
        <f t="shared" si="12"/>
        <v>6.3719999999999999E-2</v>
      </c>
      <c r="F77" s="23">
        <f t="shared" si="13"/>
        <v>-1.0764000000000037E-2</v>
      </c>
      <c r="G77" s="23">
        <f t="shared" si="14"/>
        <v>4.4207999999999983E-2</v>
      </c>
      <c r="H77" s="23">
        <f t="shared" si="15"/>
        <v>0.13064400000000004</v>
      </c>
      <c r="I77" s="23">
        <f t="shared" si="16"/>
        <v>0.18043560000000008</v>
      </c>
    </row>
    <row r="78" spans="1:9" x14ac:dyDescent="0.25">
      <c r="A78">
        <f t="shared" si="17"/>
        <v>1.850000000000001</v>
      </c>
      <c r="B78" s="23">
        <f t="shared" si="9"/>
        <v>-5.2318000000000045E-2</v>
      </c>
      <c r="C78" s="23">
        <f t="shared" si="10"/>
        <v>-1.1895500000000045E-2</v>
      </c>
      <c r="D78" s="23">
        <f t="shared" si="11"/>
        <v>1.6316999999999957E-2</v>
      </c>
      <c r="E78" s="23">
        <f t="shared" si="12"/>
        <v>6.3270000000000007E-2</v>
      </c>
      <c r="F78" s="23">
        <f t="shared" si="13"/>
        <v>-1.2922250000000038E-2</v>
      </c>
      <c r="G78" s="23">
        <f t="shared" si="14"/>
        <v>4.3188249999999997E-2</v>
      </c>
      <c r="H78" s="23">
        <f t="shared" si="15"/>
        <v>0.13270975000000002</v>
      </c>
      <c r="I78" s="23">
        <f t="shared" si="16"/>
        <v>0.18458652500000008</v>
      </c>
    </row>
    <row r="79" spans="1:9" x14ac:dyDescent="0.25">
      <c r="A79">
        <f t="shared" si="17"/>
        <v>1.900000000000001</v>
      </c>
      <c r="B79" s="23">
        <f t="shared" si="9"/>
        <v>-5.504300000000005E-2</v>
      </c>
      <c r="C79" s="23">
        <f t="shared" si="10"/>
        <v>-1.4668000000000042E-2</v>
      </c>
      <c r="D79" s="23">
        <f t="shared" si="11"/>
        <v>1.3641999999999946E-2</v>
      </c>
      <c r="E79" s="23">
        <f t="shared" si="12"/>
        <v>6.2699999999999992E-2</v>
      </c>
      <c r="F79" s="23">
        <f t="shared" si="13"/>
        <v>-1.5181000000000049E-2</v>
      </c>
      <c r="G79" s="23">
        <f t="shared" si="14"/>
        <v>4.2046999999999987E-2</v>
      </c>
      <c r="H79" s="23">
        <f t="shared" si="15"/>
        <v>0.13469100000000003</v>
      </c>
      <c r="I79" s="23">
        <f t="shared" si="16"/>
        <v>0.18869090000000011</v>
      </c>
    </row>
    <row r="80" spans="1:9" x14ac:dyDescent="0.25">
      <c r="A80">
        <f t="shared" si="17"/>
        <v>1.9500000000000011</v>
      </c>
      <c r="B80" s="23">
        <f t="shared" si="9"/>
        <v>-5.7837000000000055E-2</v>
      </c>
      <c r="C80" s="23">
        <f t="shared" si="10"/>
        <v>-1.7569500000000057E-2</v>
      </c>
      <c r="D80" s="23">
        <f t="shared" si="11"/>
        <v>1.0802999999999938E-2</v>
      </c>
      <c r="E80" s="23">
        <f t="shared" si="12"/>
        <v>6.2009999999999996E-2</v>
      </c>
      <c r="F80" s="23">
        <f t="shared" si="13"/>
        <v>-1.7540250000000056E-2</v>
      </c>
      <c r="G80" s="23">
        <f t="shared" si="14"/>
        <v>4.078424999999998E-2</v>
      </c>
      <c r="H80" s="23">
        <f t="shared" si="15"/>
        <v>0.13658775000000006</v>
      </c>
      <c r="I80" s="23">
        <f t="shared" si="16"/>
        <v>0.19274872500000009</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27"/>
  <sheetViews>
    <sheetView workbookViewId="0">
      <selection activeCell="A2" sqref="A2"/>
    </sheetView>
  </sheetViews>
  <sheetFormatPr defaultColWidth="8.85546875" defaultRowHeight="15" x14ac:dyDescent="0.25"/>
  <cols>
    <col min="1" max="1" width="22.42578125" customWidth="1"/>
    <col min="2" max="5" width="11.28515625" customWidth="1"/>
  </cols>
  <sheetData>
    <row r="1" spans="1:5" x14ac:dyDescent="0.25">
      <c r="A1" s="1" t="s">
        <v>1430</v>
      </c>
      <c r="B1" s="1"/>
      <c r="C1" s="1"/>
      <c r="D1" s="2"/>
      <c r="E1" s="2"/>
    </row>
    <row r="2" spans="1:5" ht="30" x14ac:dyDescent="0.25">
      <c r="A2" s="12" t="s">
        <v>178</v>
      </c>
      <c r="B2" s="70" t="s">
        <v>332</v>
      </c>
      <c r="C2" s="70" t="s">
        <v>179</v>
      </c>
      <c r="D2" s="70" t="s">
        <v>180</v>
      </c>
      <c r="E2" s="70" t="s">
        <v>181</v>
      </c>
    </row>
    <row r="3" spans="1:5" x14ac:dyDescent="0.25">
      <c r="A3" s="115" t="s">
        <v>1273</v>
      </c>
      <c r="B3" s="115"/>
      <c r="C3" s="115"/>
      <c r="D3" s="115"/>
      <c r="E3" s="115"/>
    </row>
    <row r="4" spans="1:5" x14ac:dyDescent="0.25">
      <c r="A4" s="92" t="s">
        <v>6</v>
      </c>
      <c r="B4" s="94" t="s">
        <v>911</v>
      </c>
      <c r="C4" s="94" t="s">
        <v>912</v>
      </c>
      <c r="D4" s="94" t="s">
        <v>913</v>
      </c>
      <c r="E4" s="94" t="s">
        <v>769</v>
      </c>
    </row>
    <row r="5" spans="1:5" x14ac:dyDescent="0.25">
      <c r="A5" s="92"/>
      <c r="B5" s="94" t="s">
        <v>118</v>
      </c>
      <c r="C5" s="94" t="s">
        <v>428</v>
      </c>
      <c r="D5" s="94" t="s">
        <v>811</v>
      </c>
      <c r="E5" s="94" t="s">
        <v>914</v>
      </c>
    </row>
    <row r="6" spans="1:5" x14ac:dyDescent="0.25">
      <c r="A6" s="92" t="s">
        <v>37</v>
      </c>
      <c r="B6" s="94" t="s">
        <v>915</v>
      </c>
      <c r="C6" s="94" t="s">
        <v>916</v>
      </c>
      <c r="D6" s="94" t="s">
        <v>917</v>
      </c>
      <c r="E6" s="94" t="s">
        <v>918</v>
      </c>
    </row>
    <row r="7" spans="1:5" x14ac:dyDescent="0.25">
      <c r="A7" s="92"/>
      <c r="B7" s="94" t="s">
        <v>656</v>
      </c>
      <c r="C7" s="94" t="s">
        <v>904</v>
      </c>
      <c r="D7" s="94" t="s">
        <v>635</v>
      </c>
      <c r="E7" s="94" t="s">
        <v>919</v>
      </c>
    </row>
    <row r="8" spans="1:5" x14ac:dyDescent="0.25">
      <c r="A8" s="96" t="s">
        <v>24</v>
      </c>
      <c r="B8" s="95" t="s">
        <v>924</v>
      </c>
      <c r="C8" s="95" t="s">
        <v>925</v>
      </c>
      <c r="D8" s="95" t="s">
        <v>926</v>
      </c>
      <c r="E8" s="95" t="s">
        <v>927</v>
      </c>
    </row>
    <row r="9" spans="1:5" x14ac:dyDescent="0.25">
      <c r="A9" s="92" t="s">
        <v>27</v>
      </c>
      <c r="B9" s="94" t="s">
        <v>928</v>
      </c>
      <c r="C9" s="94" t="s">
        <v>558</v>
      </c>
      <c r="D9" s="94" t="s">
        <v>891</v>
      </c>
      <c r="E9" s="94" t="s">
        <v>615</v>
      </c>
    </row>
    <row r="10" spans="1:5" x14ac:dyDescent="0.25">
      <c r="A10" s="92" t="s">
        <v>341</v>
      </c>
      <c r="B10" s="93">
        <v>-0.28743961352657005</v>
      </c>
      <c r="C10" s="93">
        <v>0.10188356164383562</v>
      </c>
      <c r="D10" s="93">
        <v>0.57272727272727275</v>
      </c>
      <c r="E10" s="93">
        <v>0.68431372549019609</v>
      </c>
    </row>
    <row r="11" spans="1:5" x14ac:dyDescent="0.25">
      <c r="A11" s="113" t="s">
        <v>1070</v>
      </c>
      <c r="B11" s="113"/>
      <c r="C11" s="113"/>
      <c r="D11" s="113"/>
      <c r="E11" s="113"/>
    </row>
    <row r="12" spans="1:5" x14ac:dyDescent="0.25">
      <c r="A12" s="86" t="s">
        <v>6</v>
      </c>
      <c r="B12" s="101" t="s">
        <v>1363</v>
      </c>
      <c r="C12" s="101" t="s">
        <v>1364</v>
      </c>
      <c r="D12" s="101" t="s">
        <v>1365</v>
      </c>
      <c r="E12" s="101" t="s">
        <v>1366</v>
      </c>
    </row>
    <row r="13" spans="1:5" x14ac:dyDescent="0.25">
      <c r="A13" s="86"/>
      <c r="B13" s="101" t="s">
        <v>576</v>
      </c>
      <c r="C13" s="101" t="s">
        <v>919</v>
      </c>
      <c r="D13" s="101" t="s">
        <v>864</v>
      </c>
      <c r="E13" s="101" t="s">
        <v>1367</v>
      </c>
    </row>
    <row r="14" spans="1:5" x14ac:dyDescent="0.25">
      <c r="A14" s="86" t="s">
        <v>37</v>
      </c>
      <c r="B14" s="101" t="s">
        <v>1368</v>
      </c>
      <c r="C14" s="101" t="s">
        <v>1369</v>
      </c>
      <c r="D14" s="101" t="s">
        <v>1370</v>
      </c>
      <c r="E14" s="101" t="s">
        <v>1371</v>
      </c>
    </row>
    <row r="15" spans="1:5" x14ac:dyDescent="0.25">
      <c r="A15" s="72"/>
      <c r="B15" s="101" t="s">
        <v>1372</v>
      </c>
      <c r="C15" s="101" t="s">
        <v>73</v>
      </c>
      <c r="D15" s="101" t="s">
        <v>635</v>
      </c>
      <c r="E15" s="101" t="s">
        <v>905</v>
      </c>
    </row>
    <row r="16" spans="1:5" x14ac:dyDescent="0.25">
      <c r="A16" s="86" t="s">
        <v>390</v>
      </c>
      <c r="B16" s="101" t="s">
        <v>1373</v>
      </c>
      <c r="C16" s="101" t="s">
        <v>1374</v>
      </c>
      <c r="D16" s="101" t="s">
        <v>1375</v>
      </c>
      <c r="E16" s="101" t="s">
        <v>1324</v>
      </c>
    </row>
    <row r="17" spans="1:5" x14ac:dyDescent="0.25">
      <c r="A17" s="86"/>
      <c r="B17" s="101" t="s">
        <v>589</v>
      </c>
      <c r="C17" s="101" t="s">
        <v>354</v>
      </c>
      <c r="D17" s="101" t="s">
        <v>294</v>
      </c>
      <c r="E17" s="101" t="s">
        <v>285</v>
      </c>
    </row>
    <row r="18" spans="1:5" x14ac:dyDescent="0.25">
      <c r="A18" s="86" t="s">
        <v>1214</v>
      </c>
      <c r="B18" s="101" t="s">
        <v>1376</v>
      </c>
      <c r="C18" s="101" t="s">
        <v>1377</v>
      </c>
      <c r="D18" s="101" t="s">
        <v>1378</v>
      </c>
      <c r="E18" s="101" t="s">
        <v>1379</v>
      </c>
    </row>
    <row r="19" spans="1:5" s="85" customFormat="1" x14ac:dyDescent="0.25">
      <c r="B19" s="101" t="s">
        <v>1380</v>
      </c>
      <c r="C19" s="101" t="s">
        <v>1381</v>
      </c>
      <c r="D19" s="101" t="s">
        <v>1382</v>
      </c>
      <c r="E19" s="101" t="s">
        <v>1383</v>
      </c>
    </row>
    <row r="20" spans="1:5" s="85" customFormat="1" x14ac:dyDescent="0.25">
      <c r="A20" s="86" t="s">
        <v>1215</v>
      </c>
      <c r="B20" s="101" t="s">
        <v>1384</v>
      </c>
      <c r="C20" s="101" t="s">
        <v>1385</v>
      </c>
      <c r="D20" s="101" t="s">
        <v>1386</v>
      </c>
      <c r="E20" s="101" t="s">
        <v>1387</v>
      </c>
    </row>
    <row r="21" spans="1:5" s="85" customFormat="1" x14ac:dyDescent="0.25">
      <c r="B21" s="101" t="s">
        <v>1388</v>
      </c>
      <c r="C21" s="101" t="s">
        <v>1389</v>
      </c>
      <c r="D21" s="101" t="s">
        <v>967</v>
      </c>
      <c r="E21" s="101" t="s">
        <v>1311</v>
      </c>
    </row>
    <row r="22" spans="1:5" s="85" customFormat="1" x14ac:dyDescent="0.25">
      <c r="A22" s="86" t="s">
        <v>1216</v>
      </c>
      <c r="B22" s="101" t="s">
        <v>1390</v>
      </c>
      <c r="C22" s="101" t="s">
        <v>1391</v>
      </c>
      <c r="D22" s="101" t="s">
        <v>116</v>
      </c>
      <c r="E22" s="101" t="s">
        <v>421</v>
      </c>
    </row>
    <row r="23" spans="1:5" s="85" customFormat="1" x14ac:dyDescent="0.25">
      <c r="A23" s="86"/>
      <c r="B23" s="101" t="s">
        <v>1392</v>
      </c>
      <c r="C23" s="101" t="s">
        <v>1367</v>
      </c>
      <c r="D23" s="101" t="s">
        <v>429</v>
      </c>
      <c r="E23" s="101" t="s">
        <v>323</v>
      </c>
    </row>
    <row r="24" spans="1:5" s="85" customFormat="1" x14ac:dyDescent="0.25">
      <c r="A24" s="88" t="s">
        <v>24</v>
      </c>
      <c r="B24" s="102" t="s">
        <v>1203</v>
      </c>
      <c r="C24" s="102" t="s">
        <v>925</v>
      </c>
      <c r="D24" s="102" t="s">
        <v>926</v>
      </c>
      <c r="E24" s="102" t="s">
        <v>927</v>
      </c>
    </row>
    <row r="25" spans="1:5" s="85" customFormat="1" x14ac:dyDescent="0.25">
      <c r="A25" s="86" t="s">
        <v>27</v>
      </c>
      <c r="B25" s="103" t="s">
        <v>599</v>
      </c>
      <c r="C25" s="103" t="s">
        <v>620</v>
      </c>
      <c r="D25" s="103" t="s">
        <v>1362</v>
      </c>
      <c r="E25" s="103" t="s">
        <v>620</v>
      </c>
    </row>
    <row r="26" spans="1:5" s="85" customFormat="1" x14ac:dyDescent="0.25">
      <c r="A26" s="86" t="s">
        <v>341</v>
      </c>
      <c r="B26" s="100">
        <v>-0.13590425531914893</v>
      </c>
      <c r="C26" s="100">
        <v>-4.7508896797153026E-2</v>
      </c>
      <c r="D26" s="100">
        <v>0.46456692913385828</v>
      </c>
      <c r="E26" s="100">
        <v>-0.31333333333333335</v>
      </c>
    </row>
    <row r="27" spans="1:5" ht="189.75" customHeight="1" x14ac:dyDescent="0.25">
      <c r="A27" s="111" t="s">
        <v>1427</v>
      </c>
      <c r="B27" s="111"/>
      <c r="C27" s="111"/>
      <c r="D27" s="111"/>
      <c r="E27" s="111"/>
    </row>
  </sheetData>
  <mergeCells count="3">
    <mergeCell ref="A27:E27"/>
    <mergeCell ref="A3:E3"/>
    <mergeCell ref="A11:E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32EE-BFB0-481C-99FC-BC9A620DB9DE}">
  <dimension ref="A1:H18"/>
  <sheetViews>
    <sheetView workbookViewId="0">
      <selection activeCell="A2" sqref="A2"/>
    </sheetView>
  </sheetViews>
  <sheetFormatPr defaultColWidth="8.85546875" defaultRowHeight="15" x14ac:dyDescent="0.25"/>
  <cols>
    <col min="1" max="1" width="27.28515625" style="91" customWidth="1"/>
    <col min="2" max="7" width="15.28515625" style="91" customWidth="1"/>
    <col min="8" max="8" width="9.140625" style="91"/>
  </cols>
  <sheetData>
    <row r="1" spans="1:7" x14ac:dyDescent="0.25">
      <c r="A1" s="38" t="s">
        <v>1431</v>
      </c>
    </row>
    <row r="2" spans="1:7" x14ac:dyDescent="0.25">
      <c r="A2" s="39"/>
      <c r="B2" s="116" t="s">
        <v>977</v>
      </c>
      <c r="C2" s="116"/>
      <c r="D2" s="116" t="s">
        <v>978</v>
      </c>
      <c r="E2" s="116"/>
      <c r="F2" s="116" t="s">
        <v>997</v>
      </c>
      <c r="G2" s="116"/>
    </row>
    <row r="3" spans="1:7" x14ac:dyDescent="0.25">
      <c r="A3" s="106"/>
      <c r="B3" s="107" t="s">
        <v>998</v>
      </c>
      <c r="C3" s="107" t="s">
        <v>999</v>
      </c>
      <c r="D3" s="107" t="s">
        <v>998</v>
      </c>
      <c r="E3" s="107" t="s">
        <v>999</v>
      </c>
      <c r="F3" s="107" t="s">
        <v>998</v>
      </c>
      <c r="G3" s="107" t="s">
        <v>999</v>
      </c>
    </row>
    <row r="4" spans="1:7" x14ac:dyDescent="0.25">
      <c r="A4" s="124" t="s">
        <v>1072</v>
      </c>
      <c r="B4" s="124"/>
      <c r="C4" s="124"/>
      <c r="D4" s="124"/>
      <c r="E4" s="124"/>
      <c r="F4" s="124"/>
      <c r="G4" s="124"/>
    </row>
    <row r="5" spans="1:7" x14ac:dyDescent="0.25">
      <c r="A5" s="91" t="s">
        <v>6</v>
      </c>
      <c r="B5" s="105" t="s">
        <v>1002</v>
      </c>
      <c r="C5" s="105" t="s">
        <v>1003</v>
      </c>
      <c r="D5" s="105" t="s">
        <v>1004</v>
      </c>
      <c r="E5" s="105" t="s">
        <v>1005</v>
      </c>
      <c r="F5" s="105" t="s">
        <v>1006</v>
      </c>
      <c r="G5" s="105" t="s">
        <v>1007</v>
      </c>
    </row>
    <row r="6" spans="1:7" x14ac:dyDescent="0.25">
      <c r="B6" s="105" t="s">
        <v>1008</v>
      </c>
      <c r="C6" s="105" t="s">
        <v>1009</v>
      </c>
      <c r="D6" s="105" t="s">
        <v>1010</v>
      </c>
      <c r="E6" s="105" t="s">
        <v>1011</v>
      </c>
      <c r="F6" s="105" t="s">
        <v>1012</v>
      </c>
      <c r="G6" s="105" t="s">
        <v>1013</v>
      </c>
    </row>
    <row r="7" spans="1:7" x14ac:dyDescent="0.25">
      <c r="A7" s="91" t="s">
        <v>1000</v>
      </c>
      <c r="B7" s="105" t="s">
        <v>1014</v>
      </c>
      <c r="C7" s="105" t="s">
        <v>1015</v>
      </c>
      <c r="D7" s="105" t="s">
        <v>1016</v>
      </c>
      <c r="E7" s="105" t="s">
        <v>1017</v>
      </c>
      <c r="F7" s="105" t="s">
        <v>1018</v>
      </c>
      <c r="G7" s="105" t="s">
        <v>1019</v>
      </c>
    </row>
    <row r="8" spans="1:7" x14ac:dyDescent="0.25">
      <c r="B8" s="105" t="s">
        <v>1020</v>
      </c>
      <c r="C8" s="105" t="s">
        <v>1021</v>
      </c>
      <c r="D8" s="105" t="s">
        <v>1022</v>
      </c>
      <c r="E8" s="105" t="s">
        <v>1023</v>
      </c>
      <c r="F8" s="105" t="s">
        <v>985</v>
      </c>
      <c r="G8" s="105" t="s">
        <v>1024</v>
      </c>
    </row>
    <row r="9" spans="1:7" x14ac:dyDescent="0.25">
      <c r="A9" s="39" t="s">
        <v>24</v>
      </c>
      <c r="B9" s="104" t="s">
        <v>1025</v>
      </c>
      <c r="C9" s="104" t="s">
        <v>1025</v>
      </c>
      <c r="D9" s="104" t="s">
        <v>1026</v>
      </c>
      <c r="E9" s="104" t="s">
        <v>1026</v>
      </c>
      <c r="F9" s="104" t="s">
        <v>1027</v>
      </c>
      <c r="G9" s="104" t="s">
        <v>1027</v>
      </c>
    </row>
    <row r="10" spans="1:7" x14ac:dyDescent="0.25">
      <c r="A10" s="91" t="s">
        <v>447</v>
      </c>
      <c r="B10" s="105" t="s">
        <v>1028</v>
      </c>
      <c r="C10" s="105" t="s">
        <v>1028</v>
      </c>
      <c r="D10" s="105" t="s">
        <v>1028</v>
      </c>
      <c r="E10" s="105" t="s">
        <v>1028</v>
      </c>
      <c r="F10" s="105" t="s">
        <v>1028</v>
      </c>
      <c r="G10" s="105" t="s">
        <v>1028</v>
      </c>
    </row>
    <row r="11" spans="1:7" x14ac:dyDescent="0.25">
      <c r="A11" s="124" t="s">
        <v>1073</v>
      </c>
      <c r="B11" s="124"/>
      <c r="C11" s="124"/>
      <c r="D11" s="124"/>
      <c r="E11" s="124"/>
      <c r="F11" s="124"/>
      <c r="G11" s="124"/>
    </row>
    <row r="12" spans="1:7" x14ac:dyDescent="0.25">
      <c r="A12" s="91" t="s">
        <v>6</v>
      </c>
      <c r="B12" s="105" t="s">
        <v>1002</v>
      </c>
      <c r="C12" s="105" t="s">
        <v>1029</v>
      </c>
      <c r="D12" s="105" t="s">
        <v>1030</v>
      </c>
      <c r="E12" s="105" t="s">
        <v>1031</v>
      </c>
      <c r="F12" s="105" t="s">
        <v>1032</v>
      </c>
      <c r="G12" s="105" t="s">
        <v>1033</v>
      </c>
    </row>
    <row r="13" spans="1:7" x14ac:dyDescent="0.25">
      <c r="B13" s="105" t="s">
        <v>1034</v>
      </c>
      <c r="C13" s="105" t="s">
        <v>1001</v>
      </c>
      <c r="D13" s="105" t="s">
        <v>1035</v>
      </c>
      <c r="E13" s="105" t="s">
        <v>1036</v>
      </c>
      <c r="F13" s="105" t="s">
        <v>1037</v>
      </c>
      <c r="G13" s="105" t="s">
        <v>1038</v>
      </c>
    </row>
    <row r="14" spans="1:7" x14ac:dyDescent="0.25">
      <c r="A14" s="91" t="s">
        <v>1000</v>
      </c>
      <c r="B14" s="105" t="s">
        <v>1039</v>
      </c>
      <c r="C14" s="105" t="s">
        <v>1040</v>
      </c>
      <c r="D14" s="105" t="s">
        <v>1041</v>
      </c>
      <c r="E14" s="105" t="s">
        <v>1042</v>
      </c>
      <c r="F14" s="105" t="s">
        <v>1043</v>
      </c>
      <c r="G14" s="105" t="s">
        <v>1044</v>
      </c>
    </row>
    <row r="15" spans="1:7" x14ac:dyDescent="0.25">
      <c r="B15" s="105" t="s">
        <v>1045</v>
      </c>
      <c r="C15" s="105" t="s">
        <v>1046</v>
      </c>
      <c r="D15" s="105" t="s">
        <v>133</v>
      </c>
      <c r="E15" s="105" t="s">
        <v>1047</v>
      </c>
      <c r="F15" s="105" t="s">
        <v>1048</v>
      </c>
      <c r="G15" s="105" t="s">
        <v>1049</v>
      </c>
    </row>
    <row r="16" spans="1:7" x14ac:dyDescent="0.25">
      <c r="A16" s="39" t="s">
        <v>24</v>
      </c>
      <c r="B16" s="104" t="s">
        <v>1025</v>
      </c>
      <c r="C16" s="104" t="s">
        <v>1025</v>
      </c>
      <c r="D16" s="104" t="s">
        <v>1026</v>
      </c>
      <c r="E16" s="104" t="s">
        <v>1026</v>
      </c>
      <c r="F16" s="104" t="s">
        <v>1027</v>
      </c>
      <c r="G16" s="104" t="s">
        <v>1027</v>
      </c>
    </row>
    <row r="17" spans="1:7" x14ac:dyDescent="0.25">
      <c r="A17" s="91" t="s">
        <v>447</v>
      </c>
      <c r="B17" s="105" t="s">
        <v>1050</v>
      </c>
      <c r="C17" s="105" t="s">
        <v>1051</v>
      </c>
      <c r="D17" s="105" t="s">
        <v>1028</v>
      </c>
      <c r="E17" s="105" t="s">
        <v>46</v>
      </c>
      <c r="F17" s="105" t="s">
        <v>1052</v>
      </c>
      <c r="G17" s="105" t="s">
        <v>1051</v>
      </c>
    </row>
    <row r="18" spans="1:7" ht="128.25" customHeight="1" x14ac:dyDescent="0.25">
      <c r="A18" s="118" t="s">
        <v>1074</v>
      </c>
      <c r="B18" s="118"/>
      <c r="C18" s="118"/>
      <c r="D18" s="118"/>
      <c r="E18" s="118"/>
      <c r="F18" s="118"/>
      <c r="G18" s="118"/>
    </row>
  </sheetData>
  <mergeCells count="6">
    <mergeCell ref="A18:G18"/>
    <mergeCell ref="B2:C2"/>
    <mergeCell ref="D2:E2"/>
    <mergeCell ref="F2:G2"/>
    <mergeCell ref="A4:G4"/>
    <mergeCell ref="A11:G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4"/>
  <sheetViews>
    <sheetView workbookViewId="0">
      <selection activeCell="K14" sqref="K14"/>
    </sheetView>
  </sheetViews>
  <sheetFormatPr defaultColWidth="8.85546875" defaultRowHeight="15" x14ac:dyDescent="0.25"/>
  <cols>
    <col min="1" max="1" width="27.7109375" customWidth="1"/>
    <col min="2" max="5" width="11.28515625" customWidth="1"/>
  </cols>
  <sheetData>
    <row r="1" spans="1:5" x14ac:dyDescent="0.25">
      <c r="A1" s="1" t="s">
        <v>1432</v>
      </c>
      <c r="B1" s="1"/>
      <c r="C1" s="1"/>
      <c r="D1" s="2"/>
      <c r="E1" s="2"/>
    </row>
    <row r="2" spans="1:5" x14ac:dyDescent="0.25">
      <c r="A2" s="53" t="s">
        <v>1054</v>
      </c>
      <c r="B2" s="125" t="s">
        <v>440</v>
      </c>
      <c r="C2" s="125"/>
      <c r="D2" s="125" t="s">
        <v>1075</v>
      </c>
      <c r="E2" s="125"/>
    </row>
    <row r="3" spans="1:5" ht="30" x14ac:dyDescent="0.25">
      <c r="A3" s="54" t="s">
        <v>1055</v>
      </c>
      <c r="B3" s="55" t="s">
        <v>56</v>
      </c>
      <c r="C3" s="55" t="s">
        <v>59</v>
      </c>
      <c r="D3" s="55" t="s">
        <v>1056</v>
      </c>
      <c r="E3" s="55" t="s">
        <v>59</v>
      </c>
    </row>
    <row r="4" spans="1:5" x14ac:dyDescent="0.25">
      <c r="A4" s="2" t="s">
        <v>6</v>
      </c>
      <c r="B4" s="51" t="s">
        <v>1057</v>
      </c>
      <c r="C4" s="51" t="s">
        <v>1064</v>
      </c>
      <c r="D4" s="51" t="s">
        <v>1076</v>
      </c>
      <c r="E4" s="51" t="s">
        <v>1083</v>
      </c>
    </row>
    <row r="5" spans="1:5" x14ac:dyDescent="0.25">
      <c r="A5" s="2"/>
      <c r="B5" s="51" t="s">
        <v>295</v>
      </c>
      <c r="C5" s="51" t="s">
        <v>187</v>
      </c>
      <c r="D5" s="51" t="s">
        <v>457</v>
      </c>
      <c r="E5" s="51" t="s">
        <v>457</v>
      </c>
    </row>
    <row r="6" spans="1:5" x14ac:dyDescent="0.25">
      <c r="A6" s="2" t="s">
        <v>13</v>
      </c>
      <c r="B6" s="51" t="s">
        <v>1058</v>
      </c>
      <c r="C6" s="51" t="s">
        <v>1065</v>
      </c>
      <c r="D6" s="51" t="s">
        <v>1077</v>
      </c>
      <c r="E6" s="51" t="s">
        <v>1030</v>
      </c>
    </row>
    <row r="7" spans="1:5" x14ac:dyDescent="0.25">
      <c r="A7" s="2"/>
      <c r="B7" s="51" t="s">
        <v>130</v>
      </c>
      <c r="C7" s="51" t="s">
        <v>775</v>
      </c>
      <c r="D7" s="51" t="s">
        <v>606</v>
      </c>
      <c r="E7" s="51" t="s">
        <v>1084</v>
      </c>
    </row>
    <row r="8" spans="1:5" x14ac:dyDescent="0.25">
      <c r="A8" s="2" t="s">
        <v>390</v>
      </c>
      <c r="B8" s="51" t="s">
        <v>1059</v>
      </c>
      <c r="C8" s="51" t="s">
        <v>1066</v>
      </c>
      <c r="D8" s="51" t="s">
        <v>1078</v>
      </c>
      <c r="E8" s="51" t="s">
        <v>1085</v>
      </c>
    </row>
    <row r="9" spans="1:5" x14ac:dyDescent="0.25">
      <c r="A9" s="2"/>
      <c r="B9" s="51" t="s">
        <v>490</v>
      </c>
      <c r="C9" s="51" t="s">
        <v>1067</v>
      </c>
      <c r="D9" s="51" t="s">
        <v>1079</v>
      </c>
      <c r="E9" s="51" t="s">
        <v>1086</v>
      </c>
    </row>
    <row r="10" spans="1:5" x14ac:dyDescent="0.25">
      <c r="A10" s="2" t="s">
        <v>1053</v>
      </c>
      <c r="B10" s="51" t="s">
        <v>1060</v>
      </c>
      <c r="C10" s="51" t="s">
        <v>1068</v>
      </c>
      <c r="D10" s="51" t="s">
        <v>1080</v>
      </c>
      <c r="E10" s="51" t="s">
        <v>1087</v>
      </c>
    </row>
    <row r="11" spans="1:5" x14ac:dyDescent="0.25">
      <c r="A11" s="2"/>
      <c r="B11" s="51" t="s">
        <v>1061</v>
      </c>
      <c r="C11" s="51" t="s">
        <v>995</v>
      </c>
      <c r="D11" s="51" t="s">
        <v>1081</v>
      </c>
      <c r="E11" s="51" t="s">
        <v>1088</v>
      </c>
    </row>
    <row r="12" spans="1:5" x14ac:dyDescent="0.25">
      <c r="A12" s="3" t="s">
        <v>24</v>
      </c>
      <c r="B12" s="52" t="s">
        <v>1062</v>
      </c>
      <c r="C12" s="52" t="s">
        <v>1062</v>
      </c>
      <c r="D12" s="52" t="s">
        <v>1082</v>
      </c>
      <c r="E12" s="52" t="s">
        <v>1082</v>
      </c>
    </row>
    <row r="13" spans="1:5" x14ac:dyDescent="0.25">
      <c r="A13" s="2" t="s">
        <v>27</v>
      </c>
      <c r="B13" s="56" t="s">
        <v>1063</v>
      </c>
      <c r="C13" s="56" t="s">
        <v>36</v>
      </c>
      <c r="D13" s="56" t="s">
        <v>1063</v>
      </c>
      <c r="E13" s="56" t="s">
        <v>1063</v>
      </c>
    </row>
    <row r="14" spans="1:5" ht="192" customHeight="1" x14ac:dyDescent="0.25">
      <c r="A14" s="111" t="s">
        <v>1089</v>
      </c>
      <c r="B14" s="111"/>
      <c r="C14" s="111"/>
      <c r="D14" s="111"/>
      <c r="E14" s="111"/>
    </row>
  </sheetData>
  <mergeCells count="3">
    <mergeCell ref="B2:C2"/>
    <mergeCell ref="D2:E2"/>
    <mergeCell ref="A14:E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2" workbookViewId="0">
      <selection activeCell="J25" sqref="J25"/>
    </sheetView>
  </sheetViews>
  <sheetFormatPr defaultColWidth="8.85546875" defaultRowHeight="15" x14ac:dyDescent="0.25"/>
  <sheetData>
    <row r="1" spans="1:5" x14ac:dyDescent="0.25">
      <c r="A1" t="s">
        <v>1095</v>
      </c>
      <c r="B1" t="s">
        <v>431</v>
      </c>
      <c r="C1" t="s">
        <v>432</v>
      </c>
      <c r="D1" t="s">
        <v>433</v>
      </c>
      <c r="E1" t="s">
        <v>434</v>
      </c>
    </row>
    <row r="2" spans="1:5" x14ac:dyDescent="0.25">
      <c r="A2">
        <v>-1.95</v>
      </c>
      <c r="B2">
        <v>-0.10648012</v>
      </c>
      <c r="C2">
        <v>-0.17682123</v>
      </c>
      <c r="D2">
        <v>-0.23523331</v>
      </c>
      <c r="E2">
        <v>-0.23941994</v>
      </c>
    </row>
    <row r="3" spans="1:5" x14ac:dyDescent="0.25">
      <c r="A3">
        <f>A2+0.05</f>
        <v>-1.9</v>
      </c>
      <c r="B3">
        <v>-0.10442543</v>
      </c>
      <c r="C3">
        <v>-0.17399168000000001</v>
      </c>
      <c r="D3">
        <v>-0.22914743000000001</v>
      </c>
      <c r="E3">
        <v>-0.23700333000000001</v>
      </c>
    </row>
    <row r="4" spans="1:5" x14ac:dyDescent="0.25">
      <c r="A4">
        <f t="shared" ref="A4:A67" si="0">A3+0.05</f>
        <v>-1.8499999999999999</v>
      </c>
      <c r="B4">
        <v>-0.1026268</v>
      </c>
      <c r="C4">
        <v>-0.17069054</v>
      </c>
      <c r="D4">
        <v>-0.22220372999999999</v>
      </c>
      <c r="E4">
        <v>-0.23399877999999999</v>
      </c>
    </row>
    <row r="5" spans="1:5" x14ac:dyDescent="0.25">
      <c r="A5">
        <f t="shared" si="0"/>
        <v>-1.7999999999999998</v>
      </c>
      <c r="B5">
        <v>-9.9519730000000001E-2</v>
      </c>
      <c r="C5">
        <v>-0.16731834000000001</v>
      </c>
      <c r="D5">
        <v>-0.21575021999999999</v>
      </c>
      <c r="E5">
        <v>-0.23065281000000001</v>
      </c>
    </row>
    <row r="6" spans="1:5" x14ac:dyDescent="0.25">
      <c r="A6">
        <f t="shared" si="0"/>
        <v>-1.7499999999999998</v>
      </c>
      <c r="B6">
        <v>-9.5705986000000007E-2</v>
      </c>
      <c r="C6">
        <v>-0.16442728000000001</v>
      </c>
      <c r="D6">
        <v>-0.21051121</v>
      </c>
      <c r="E6">
        <v>-0.22696828999999999</v>
      </c>
    </row>
    <row r="7" spans="1:5" x14ac:dyDescent="0.25">
      <c r="A7">
        <f t="shared" si="0"/>
        <v>-1.6999999999999997</v>
      </c>
      <c r="B7">
        <v>-9.1655731000000004E-2</v>
      </c>
      <c r="C7">
        <v>-0.1617651</v>
      </c>
      <c r="D7">
        <v>-0.20601416</v>
      </c>
      <c r="E7">
        <v>-0.22290993000000001</v>
      </c>
    </row>
    <row r="8" spans="1:5" x14ac:dyDescent="0.25">
      <c r="A8">
        <f t="shared" si="0"/>
        <v>-1.6499999999999997</v>
      </c>
      <c r="B8">
        <v>-8.7258816000000003E-2</v>
      </c>
      <c r="C8">
        <v>-0.1591506</v>
      </c>
      <c r="D8">
        <v>-0.20198010999999999</v>
      </c>
      <c r="E8">
        <v>-0.21782779999999999</v>
      </c>
    </row>
    <row r="9" spans="1:5" x14ac:dyDescent="0.25">
      <c r="A9">
        <f t="shared" si="0"/>
        <v>-1.5999999999999996</v>
      </c>
      <c r="B9">
        <v>-8.3513737000000005E-2</v>
      </c>
      <c r="C9">
        <v>-0.15625238</v>
      </c>
      <c r="D9">
        <v>-0.19775772</v>
      </c>
      <c r="E9">
        <v>-0.21279669000000001</v>
      </c>
    </row>
    <row r="10" spans="1:5" x14ac:dyDescent="0.25">
      <c r="A10">
        <f t="shared" si="0"/>
        <v>-1.5499999999999996</v>
      </c>
      <c r="B10">
        <v>-7.9919338000000006E-2</v>
      </c>
      <c r="C10">
        <v>-0.15318631999999999</v>
      </c>
      <c r="D10">
        <v>-0.19309235</v>
      </c>
      <c r="E10">
        <v>-0.20741652999999999</v>
      </c>
    </row>
    <row r="11" spans="1:5" x14ac:dyDescent="0.25">
      <c r="A11">
        <f t="shared" si="0"/>
        <v>-1.4999999999999996</v>
      </c>
      <c r="B11">
        <v>-7.6513766999999996E-2</v>
      </c>
      <c r="C11">
        <v>-0.14950084999999999</v>
      </c>
      <c r="D11">
        <v>-0.18868113</v>
      </c>
      <c r="E11">
        <v>-0.20230292999999999</v>
      </c>
    </row>
    <row r="12" spans="1:5" x14ac:dyDescent="0.25">
      <c r="A12">
        <f t="shared" si="0"/>
        <v>-1.4499999999999995</v>
      </c>
      <c r="B12">
        <v>-7.2793007000000007E-2</v>
      </c>
      <c r="C12">
        <v>-0.14534092000000001</v>
      </c>
      <c r="D12">
        <v>-0.18269682000000001</v>
      </c>
      <c r="E12">
        <v>-0.19617176</v>
      </c>
    </row>
    <row r="13" spans="1:5" x14ac:dyDescent="0.25">
      <c r="A13">
        <f t="shared" si="0"/>
        <v>-1.3999999999999995</v>
      </c>
      <c r="B13">
        <v>-6.9111347000000004E-2</v>
      </c>
      <c r="C13">
        <v>-0.14113234999999999</v>
      </c>
      <c r="D13">
        <v>-0.17647409</v>
      </c>
      <c r="E13">
        <v>-0.18969822</v>
      </c>
    </row>
    <row r="14" spans="1:5" x14ac:dyDescent="0.25">
      <c r="A14">
        <f t="shared" si="0"/>
        <v>-1.3499999999999994</v>
      </c>
      <c r="B14">
        <v>-6.5787314999999999E-2</v>
      </c>
      <c r="C14">
        <v>-0.13658904999999999</v>
      </c>
      <c r="D14">
        <v>-0.17087221</v>
      </c>
      <c r="E14">
        <v>-0.18288851</v>
      </c>
    </row>
    <row r="15" spans="1:5" x14ac:dyDescent="0.25">
      <c r="A15">
        <f t="shared" si="0"/>
        <v>-1.2999999999999994</v>
      </c>
      <c r="B15">
        <v>-6.2198639E-2</v>
      </c>
      <c r="C15">
        <v>-0.13167095000000001</v>
      </c>
      <c r="D15">
        <v>-0.16516112999999999</v>
      </c>
      <c r="E15">
        <v>-0.17613506000000001</v>
      </c>
    </row>
    <row r="16" spans="1:5" x14ac:dyDescent="0.25">
      <c r="A16">
        <f t="shared" si="0"/>
        <v>-1.2499999999999993</v>
      </c>
      <c r="B16">
        <v>-5.8529853999999999E-2</v>
      </c>
      <c r="C16">
        <v>-0.12633370999999999</v>
      </c>
      <c r="D16">
        <v>-0.15878724999999999</v>
      </c>
      <c r="E16">
        <v>-0.16914177</v>
      </c>
    </row>
    <row r="17" spans="1:5" x14ac:dyDescent="0.25">
      <c r="A17">
        <f t="shared" si="0"/>
        <v>-1.1999999999999993</v>
      </c>
      <c r="B17">
        <v>-5.4438114000000003E-2</v>
      </c>
      <c r="C17">
        <v>-0.12087916999999999</v>
      </c>
      <c r="D17">
        <v>-0.15185976000000001</v>
      </c>
      <c r="E17">
        <v>-0.16158438</v>
      </c>
    </row>
    <row r="18" spans="1:5" x14ac:dyDescent="0.25">
      <c r="A18">
        <f t="shared" si="0"/>
        <v>-1.1499999999999992</v>
      </c>
      <c r="B18">
        <v>-5.0933361000000003E-2</v>
      </c>
      <c r="C18">
        <v>-0.11576557</v>
      </c>
      <c r="D18">
        <v>-0.14623594000000001</v>
      </c>
      <c r="E18">
        <v>-0.15459681</v>
      </c>
    </row>
    <row r="19" spans="1:5" x14ac:dyDescent="0.25">
      <c r="A19">
        <f t="shared" si="0"/>
        <v>-1.0999999999999992</v>
      </c>
      <c r="B19">
        <v>-4.8307896000000003E-2</v>
      </c>
      <c r="C19">
        <v>-0.11066866</v>
      </c>
      <c r="D19">
        <v>-0.14226675</v>
      </c>
      <c r="E19">
        <v>-0.14894104</v>
      </c>
    </row>
    <row r="20" spans="1:5" x14ac:dyDescent="0.25">
      <c r="A20">
        <f t="shared" si="0"/>
        <v>-1.0499999999999992</v>
      </c>
      <c r="B20">
        <v>-4.5615673000000002E-2</v>
      </c>
      <c r="C20">
        <v>-0.10582495</v>
      </c>
      <c r="D20">
        <v>-0.13825893</v>
      </c>
      <c r="E20">
        <v>-0.14364146999999999</v>
      </c>
    </row>
    <row r="21" spans="1:5" x14ac:dyDescent="0.25">
      <c r="A21">
        <f t="shared" si="0"/>
        <v>-0.99999999999999911</v>
      </c>
      <c r="B21">
        <v>-4.2861462000000003E-2</v>
      </c>
      <c r="C21">
        <v>-0.10071658999999999</v>
      </c>
      <c r="D21">
        <v>-0.13364744000000001</v>
      </c>
      <c r="E21">
        <v>-0.13789605999999999</v>
      </c>
    </row>
    <row r="22" spans="1:5" x14ac:dyDescent="0.25">
      <c r="A22">
        <f t="shared" si="0"/>
        <v>-0.94999999999999907</v>
      </c>
      <c r="B22">
        <v>-3.9643287999999999E-2</v>
      </c>
      <c r="C22">
        <v>-9.5271587000000005E-2</v>
      </c>
      <c r="D22">
        <v>-0.12804317000000001</v>
      </c>
      <c r="E22">
        <v>-0.13154078</v>
      </c>
    </row>
    <row r="23" spans="1:5" x14ac:dyDescent="0.25">
      <c r="A23">
        <f t="shared" si="0"/>
        <v>-0.89999999999999902</v>
      </c>
      <c r="B23">
        <v>-3.6474227999999997E-2</v>
      </c>
      <c r="C23">
        <v>-9.0082645000000003E-2</v>
      </c>
      <c r="D23">
        <v>-0.12226534</v>
      </c>
      <c r="E23">
        <v>-0.12504053000000001</v>
      </c>
    </row>
    <row r="24" spans="1:5" x14ac:dyDescent="0.25">
      <c r="A24">
        <f t="shared" si="0"/>
        <v>-0.84999999999999898</v>
      </c>
      <c r="B24">
        <v>-3.3218383999999997E-2</v>
      </c>
      <c r="C24">
        <v>-8.4695815999999993E-2</v>
      </c>
      <c r="D24">
        <v>-0.11697054</v>
      </c>
      <c r="E24">
        <v>-0.11834574</v>
      </c>
    </row>
    <row r="25" spans="1:5" x14ac:dyDescent="0.25">
      <c r="A25">
        <f t="shared" si="0"/>
        <v>-0.79999999999999893</v>
      </c>
      <c r="B25">
        <v>-3.0675411E-2</v>
      </c>
      <c r="C25">
        <v>-7.9226493999999995E-2</v>
      </c>
      <c r="D25">
        <v>-0.11140347</v>
      </c>
      <c r="E25">
        <v>-0.11103201</v>
      </c>
    </row>
    <row r="26" spans="1:5" x14ac:dyDescent="0.25">
      <c r="A26">
        <f t="shared" si="0"/>
        <v>-0.74999999999999889</v>
      </c>
      <c r="B26">
        <v>-2.8575896999999999E-2</v>
      </c>
      <c r="C26">
        <v>-7.3764324000000006E-2</v>
      </c>
      <c r="D26">
        <v>-0.10548925000000001</v>
      </c>
      <c r="E26">
        <v>-0.10359669000000001</v>
      </c>
    </row>
    <row r="27" spans="1:5" x14ac:dyDescent="0.25">
      <c r="A27">
        <f t="shared" si="0"/>
        <v>-0.69999999999999885</v>
      </c>
      <c r="B27">
        <v>-2.6887417E-2</v>
      </c>
      <c r="C27">
        <v>-6.8407059000000006E-2</v>
      </c>
      <c r="D27">
        <v>-0.10005951</v>
      </c>
      <c r="E27">
        <v>-9.6842288999999998E-2</v>
      </c>
    </row>
    <row r="28" spans="1:5" x14ac:dyDescent="0.25">
      <c r="A28">
        <f t="shared" si="0"/>
        <v>-0.6499999999999988</v>
      </c>
      <c r="B28">
        <v>-2.5567055000000002E-2</v>
      </c>
      <c r="C28">
        <v>-6.283474E-2</v>
      </c>
      <c r="D28">
        <v>-9.4773292999999995E-2</v>
      </c>
      <c r="E28">
        <v>-9.1041565000000005E-2</v>
      </c>
    </row>
    <row r="29" spans="1:5" x14ac:dyDescent="0.25">
      <c r="A29">
        <f t="shared" si="0"/>
        <v>-0.59999999999999876</v>
      </c>
      <c r="B29">
        <v>-2.3949146000000001E-2</v>
      </c>
      <c r="C29">
        <v>-5.7071686000000003E-2</v>
      </c>
      <c r="D29">
        <v>-8.9140891999999999E-2</v>
      </c>
      <c r="E29">
        <v>-8.5355759000000003E-2</v>
      </c>
    </row>
    <row r="30" spans="1:5" x14ac:dyDescent="0.25">
      <c r="A30">
        <f t="shared" si="0"/>
        <v>-0.54999999999999871</v>
      </c>
      <c r="B30">
        <v>-2.2084236E-2</v>
      </c>
      <c r="C30">
        <v>-5.1273345999999997E-2</v>
      </c>
      <c r="D30">
        <v>-8.2293986999999999E-2</v>
      </c>
      <c r="E30">
        <v>-7.9187392999999995E-2</v>
      </c>
    </row>
    <row r="31" spans="1:5" x14ac:dyDescent="0.25">
      <c r="A31">
        <f t="shared" si="0"/>
        <v>-0.49999999999999872</v>
      </c>
      <c r="B31">
        <v>-2.0162581999999998E-2</v>
      </c>
      <c r="C31">
        <v>-4.5633792999999999E-2</v>
      </c>
      <c r="D31">
        <v>-7.5647354E-2</v>
      </c>
      <c r="E31">
        <v>-7.2558402999999994E-2</v>
      </c>
    </row>
    <row r="32" spans="1:5" x14ac:dyDescent="0.25">
      <c r="A32">
        <f t="shared" si="0"/>
        <v>-0.44999999999999873</v>
      </c>
      <c r="B32">
        <v>-1.8298625999999998E-2</v>
      </c>
      <c r="C32">
        <v>-4.0141106000000003E-2</v>
      </c>
      <c r="D32">
        <v>-6.9442271999999999E-2</v>
      </c>
      <c r="E32">
        <v>-6.5969467000000004E-2</v>
      </c>
    </row>
    <row r="33" spans="1:5" x14ac:dyDescent="0.25">
      <c r="A33">
        <f t="shared" si="0"/>
        <v>-0.39999999999999875</v>
      </c>
      <c r="B33">
        <v>-1.6416549999999999E-2</v>
      </c>
      <c r="C33">
        <v>-3.4829140000000001E-2</v>
      </c>
      <c r="D33">
        <v>-6.3241005000000003E-2</v>
      </c>
      <c r="E33">
        <v>-5.9100150999999997E-2</v>
      </c>
    </row>
    <row r="34" spans="1:5" x14ac:dyDescent="0.25">
      <c r="A34">
        <f t="shared" si="0"/>
        <v>-0.34999999999999876</v>
      </c>
      <c r="B34">
        <v>-1.4361382000000001E-2</v>
      </c>
      <c r="C34">
        <v>-2.9638767E-2</v>
      </c>
      <c r="D34">
        <v>-5.5857657999999998E-2</v>
      </c>
      <c r="E34">
        <v>-5.2172661000000002E-2</v>
      </c>
    </row>
    <row r="35" spans="1:5" x14ac:dyDescent="0.25">
      <c r="A35">
        <f t="shared" si="0"/>
        <v>-0.29999999999999877</v>
      </c>
      <c r="B35">
        <v>-1.2491225999999999E-2</v>
      </c>
      <c r="C35">
        <v>-2.4978160999999999E-2</v>
      </c>
      <c r="D35">
        <v>-4.7804831999999998E-2</v>
      </c>
      <c r="E35">
        <v>-4.5163155000000003E-2</v>
      </c>
    </row>
    <row r="36" spans="1:5" x14ac:dyDescent="0.25">
      <c r="A36">
        <f t="shared" si="0"/>
        <v>-0.24999999999999878</v>
      </c>
      <c r="B36">
        <v>-1.0686398E-2</v>
      </c>
      <c r="C36">
        <v>-2.0311355999999999E-2</v>
      </c>
      <c r="D36">
        <v>-3.9899349000000001E-2</v>
      </c>
      <c r="E36">
        <v>-3.8291931000000001E-2</v>
      </c>
    </row>
    <row r="37" spans="1:5" x14ac:dyDescent="0.25">
      <c r="A37">
        <f t="shared" si="0"/>
        <v>-0.19999999999999879</v>
      </c>
      <c r="B37">
        <v>-9.4304084999999992E-3</v>
      </c>
      <c r="C37">
        <v>-1.614666E-2</v>
      </c>
      <c r="D37">
        <v>-3.2230854000000003E-2</v>
      </c>
      <c r="E37">
        <v>-3.1763553999999999E-2</v>
      </c>
    </row>
    <row r="38" spans="1:5" x14ac:dyDescent="0.25">
      <c r="A38">
        <f t="shared" si="0"/>
        <v>-0.1499999999999988</v>
      </c>
      <c r="B38">
        <v>-7.7443123000000003E-3</v>
      </c>
      <c r="C38">
        <v>-1.2120723999999999E-2</v>
      </c>
      <c r="D38">
        <v>-2.4495125E-2</v>
      </c>
      <c r="E38">
        <v>-2.4851799000000001E-2</v>
      </c>
    </row>
    <row r="39" spans="1:5" x14ac:dyDescent="0.25">
      <c r="A39">
        <f t="shared" si="0"/>
        <v>-9.9999999999998798E-2</v>
      </c>
      <c r="B39">
        <v>-5.2170753000000004E-3</v>
      </c>
      <c r="C39">
        <v>-8.1005095999999999E-3</v>
      </c>
      <c r="D39">
        <v>-1.5833855000000001E-2</v>
      </c>
      <c r="E39">
        <v>-1.6747475000000001E-2</v>
      </c>
    </row>
    <row r="40" spans="1:5" x14ac:dyDescent="0.25">
      <c r="A40">
        <f t="shared" si="0"/>
        <v>-4.9999999999998795E-2</v>
      </c>
      <c r="B40">
        <v>-2.7608871000000001E-3</v>
      </c>
      <c r="C40">
        <v>-3.9787292000000004E-3</v>
      </c>
      <c r="D40">
        <v>-7.5340271E-3</v>
      </c>
      <c r="E40">
        <v>-8.3975791999999997E-3</v>
      </c>
    </row>
    <row r="41" spans="1:5" x14ac:dyDescent="0.25">
      <c r="A41">
        <v>0</v>
      </c>
      <c r="B41">
        <v>0</v>
      </c>
      <c r="C41">
        <v>0</v>
      </c>
      <c r="D41">
        <v>0</v>
      </c>
      <c r="E41">
        <v>0</v>
      </c>
    </row>
    <row r="42" spans="1:5" x14ac:dyDescent="0.25">
      <c r="A42">
        <f t="shared" si="0"/>
        <v>0.05</v>
      </c>
      <c r="B42">
        <v>2.4461745999999999E-3</v>
      </c>
      <c r="C42">
        <v>3.6711692999999998E-3</v>
      </c>
      <c r="D42">
        <v>7.5602530999999999E-3</v>
      </c>
      <c r="E42">
        <v>8.6555481000000004E-3</v>
      </c>
    </row>
    <row r="43" spans="1:5" x14ac:dyDescent="0.25">
      <c r="A43">
        <f t="shared" si="0"/>
        <v>0.1</v>
      </c>
      <c r="B43">
        <v>4.8847198000000003E-3</v>
      </c>
      <c r="C43">
        <v>7.1315765000000003E-3</v>
      </c>
      <c r="D43">
        <v>1.4853477E-2</v>
      </c>
      <c r="E43">
        <v>1.6870499000000001E-2</v>
      </c>
    </row>
    <row r="44" spans="1:5" x14ac:dyDescent="0.25">
      <c r="A44">
        <f t="shared" si="0"/>
        <v>0.15000000000000002</v>
      </c>
      <c r="B44">
        <v>7.3642730999999998E-3</v>
      </c>
      <c r="C44">
        <v>1.0636329999999999E-2</v>
      </c>
      <c r="D44">
        <v>2.1992207E-2</v>
      </c>
      <c r="E44">
        <v>2.4414063E-2</v>
      </c>
    </row>
    <row r="45" spans="1:5" x14ac:dyDescent="0.25">
      <c r="A45">
        <f t="shared" si="0"/>
        <v>0.2</v>
      </c>
      <c r="B45">
        <v>1.0219097E-2</v>
      </c>
      <c r="C45">
        <v>1.3862133E-2</v>
      </c>
      <c r="D45">
        <v>2.8439999000000001E-2</v>
      </c>
      <c r="E45">
        <v>3.1638621999999998E-2</v>
      </c>
    </row>
    <row r="46" spans="1:5" x14ac:dyDescent="0.25">
      <c r="A46">
        <f t="shared" si="0"/>
        <v>0.25</v>
      </c>
      <c r="B46">
        <v>1.3002872E-2</v>
      </c>
      <c r="C46">
        <v>1.6542435000000001E-2</v>
      </c>
      <c r="D46">
        <v>3.4305572999999999E-2</v>
      </c>
      <c r="E46">
        <v>3.8288115999999997E-2</v>
      </c>
    </row>
    <row r="47" spans="1:5" x14ac:dyDescent="0.25">
      <c r="A47">
        <f t="shared" si="0"/>
        <v>0.3</v>
      </c>
      <c r="B47">
        <v>1.5842438E-2</v>
      </c>
      <c r="C47">
        <v>1.9106865000000001E-2</v>
      </c>
      <c r="D47">
        <v>4.0509701000000002E-2</v>
      </c>
      <c r="E47">
        <v>4.5124531000000002E-2</v>
      </c>
    </row>
    <row r="48" spans="1:5" x14ac:dyDescent="0.25">
      <c r="A48">
        <f t="shared" si="0"/>
        <v>0.35</v>
      </c>
      <c r="B48">
        <v>1.8758297E-2</v>
      </c>
      <c r="C48">
        <v>2.1644592000000001E-2</v>
      </c>
      <c r="D48">
        <v>4.6666144999999999E-2</v>
      </c>
      <c r="E48">
        <v>5.2236079999999997E-2</v>
      </c>
    </row>
    <row r="49" spans="1:5" x14ac:dyDescent="0.25">
      <c r="A49">
        <f t="shared" si="0"/>
        <v>0.39999999999999997</v>
      </c>
      <c r="B49">
        <v>2.1271706000000001E-2</v>
      </c>
      <c r="C49">
        <v>2.3999214000000001E-2</v>
      </c>
      <c r="D49">
        <v>5.2505016000000002E-2</v>
      </c>
      <c r="E49">
        <v>5.9611797000000001E-2</v>
      </c>
    </row>
    <row r="50" spans="1:5" x14ac:dyDescent="0.25">
      <c r="A50">
        <f t="shared" si="0"/>
        <v>0.44999999999999996</v>
      </c>
      <c r="B50">
        <v>2.3272037999999998E-2</v>
      </c>
      <c r="C50">
        <v>2.5961399E-2</v>
      </c>
      <c r="D50">
        <v>5.7589054000000001E-2</v>
      </c>
      <c r="E50">
        <v>6.6310883000000001E-2</v>
      </c>
    </row>
    <row r="51" spans="1:5" x14ac:dyDescent="0.25">
      <c r="A51">
        <f t="shared" si="0"/>
        <v>0.49999999999999994</v>
      </c>
      <c r="B51">
        <v>2.5155543999999998E-2</v>
      </c>
      <c r="C51">
        <v>2.7608871E-2</v>
      </c>
      <c r="D51">
        <v>6.2015532999999998E-2</v>
      </c>
      <c r="E51">
        <v>7.2561740999999999E-2</v>
      </c>
    </row>
    <row r="52" spans="1:5" x14ac:dyDescent="0.25">
      <c r="A52">
        <f t="shared" si="0"/>
        <v>0.54999999999999993</v>
      </c>
      <c r="B52">
        <v>2.6940822999999999E-2</v>
      </c>
      <c r="C52">
        <v>2.9088497000000001E-2</v>
      </c>
      <c r="D52">
        <v>6.5510272999999994E-2</v>
      </c>
      <c r="E52">
        <v>7.8360557999999997E-2</v>
      </c>
    </row>
    <row r="53" spans="1:5" x14ac:dyDescent="0.25">
      <c r="A53">
        <f t="shared" si="0"/>
        <v>0.6</v>
      </c>
      <c r="B53">
        <v>2.8582096000000001E-2</v>
      </c>
      <c r="C53">
        <v>3.0378341999999999E-2</v>
      </c>
      <c r="D53">
        <v>6.8178177000000006E-2</v>
      </c>
      <c r="E53">
        <v>8.3545684999999995E-2</v>
      </c>
    </row>
    <row r="54" spans="1:5" x14ac:dyDescent="0.25">
      <c r="A54">
        <f t="shared" si="0"/>
        <v>0.65</v>
      </c>
      <c r="B54">
        <v>2.9937267E-2</v>
      </c>
      <c r="C54">
        <v>3.1406402999999999E-2</v>
      </c>
      <c r="D54">
        <v>7.0052623999999994E-2</v>
      </c>
      <c r="E54">
        <v>8.8250637000000007E-2</v>
      </c>
    </row>
    <row r="55" spans="1:5" x14ac:dyDescent="0.25">
      <c r="A55">
        <f t="shared" si="0"/>
        <v>0.70000000000000007</v>
      </c>
      <c r="B55">
        <v>3.1145096000000001E-2</v>
      </c>
      <c r="C55">
        <v>3.2214642000000002E-2</v>
      </c>
      <c r="D55">
        <v>7.1838856000000006E-2</v>
      </c>
      <c r="E55">
        <v>9.2716694000000002E-2</v>
      </c>
    </row>
    <row r="56" spans="1:5" x14ac:dyDescent="0.25">
      <c r="A56">
        <f t="shared" si="0"/>
        <v>0.75000000000000011</v>
      </c>
      <c r="B56">
        <v>3.2137394E-2</v>
      </c>
      <c r="C56">
        <v>3.3201217999999998E-2</v>
      </c>
      <c r="D56">
        <v>7.4157714999999999E-2</v>
      </c>
      <c r="E56">
        <v>9.7428798999999996E-2</v>
      </c>
    </row>
    <row r="57" spans="1:5" x14ac:dyDescent="0.25">
      <c r="A57">
        <f t="shared" si="0"/>
        <v>0.80000000000000016</v>
      </c>
      <c r="B57">
        <v>3.3254146999999998E-2</v>
      </c>
      <c r="C57">
        <v>3.3993243999999999E-2</v>
      </c>
      <c r="D57">
        <v>7.6159477000000003E-2</v>
      </c>
      <c r="E57">
        <v>0.1019206</v>
      </c>
    </row>
    <row r="58" spans="1:5" x14ac:dyDescent="0.25">
      <c r="A58">
        <f t="shared" si="0"/>
        <v>0.8500000000000002</v>
      </c>
      <c r="B58">
        <v>3.3803939999999998E-2</v>
      </c>
      <c r="C58">
        <v>3.4663676999999997E-2</v>
      </c>
      <c r="D58">
        <v>7.7866077000000006E-2</v>
      </c>
      <c r="E58">
        <v>0.10581160000000001</v>
      </c>
    </row>
    <row r="59" spans="1:5" x14ac:dyDescent="0.25">
      <c r="A59">
        <f t="shared" si="0"/>
        <v>0.90000000000000024</v>
      </c>
      <c r="B59">
        <v>3.3806323999999999E-2</v>
      </c>
      <c r="C59">
        <v>3.5399436999999999E-2</v>
      </c>
      <c r="D59">
        <v>7.9148768999999994E-2</v>
      </c>
      <c r="E59">
        <v>0.10886382999999999</v>
      </c>
    </row>
    <row r="60" spans="1:5" x14ac:dyDescent="0.25">
      <c r="A60">
        <f t="shared" si="0"/>
        <v>0.95000000000000029</v>
      </c>
      <c r="B60">
        <v>3.3815861000000003E-2</v>
      </c>
      <c r="C60">
        <v>3.6151886000000001E-2</v>
      </c>
      <c r="D60">
        <v>8.0472946000000004E-2</v>
      </c>
      <c r="E60">
        <v>0.11231375</v>
      </c>
    </row>
    <row r="61" spans="1:5" x14ac:dyDescent="0.25">
      <c r="A61">
        <f t="shared" si="0"/>
        <v>1.0000000000000002</v>
      </c>
      <c r="B61">
        <v>3.3208370000000001E-2</v>
      </c>
      <c r="C61">
        <v>3.6427020999999997E-2</v>
      </c>
      <c r="D61">
        <v>8.1348419000000005E-2</v>
      </c>
      <c r="E61">
        <v>0.11549568</v>
      </c>
    </row>
    <row r="62" spans="1:5" x14ac:dyDescent="0.25">
      <c r="A62">
        <f t="shared" si="0"/>
        <v>1.0500000000000003</v>
      </c>
      <c r="B62">
        <v>3.2544613E-2</v>
      </c>
      <c r="C62">
        <v>3.6320685999999998E-2</v>
      </c>
      <c r="D62">
        <v>8.1486701999999994E-2</v>
      </c>
      <c r="E62">
        <v>0.11753273</v>
      </c>
    </row>
    <row r="63" spans="1:5" x14ac:dyDescent="0.25">
      <c r="A63">
        <f t="shared" si="0"/>
        <v>1.1000000000000003</v>
      </c>
      <c r="B63">
        <v>3.1836033E-2</v>
      </c>
      <c r="C63">
        <v>3.6313534000000001E-2</v>
      </c>
      <c r="D63">
        <v>8.1235408999999995E-2</v>
      </c>
      <c r="E63">
        <v>0.11985825999999999</v>
      </c>
    </row>
    <row r="64" spans="1:5" x14ac:dyDescent="0.25">
      <c r="A64">
        <f t="shared" si="0"/>
        <v>1.1500000000000004</v>
      </c>
      <c r="B64">
        <v>3.093338E-2</v>
      </c>
      <c r="C64">
        <v>3.6478996E-2</v>
      </c>
      <c r="D64">
        <v>8.1213473999999994E-2</v>
      </c>
      <c r="E64">
        <v>0.12262011</v>
      </c>
    </row>
    <row r="65" spans="1:5" x14ac:dyDescent="0.25">
      <c r="A65">
        <f t="shared" si="0"/>
        <v>1.2000000000000004</v>
      </c>
      <c r="B65">
        <v>2.9651641999999999E-2</v>
      </c>
      <c r="C65">
        <v>3.6506653E-2</v>
      </c>
      <c r="D65">
        <v>8.0487250999999996E-2</v>
      </c>
      <c r="E65">
        <v>0.12432051</v>
      </c>
    </row>
    <row r="66" spans="1:5" x14ac:dyDescent="0.25">
      <c r="A66">
        <f t="shared" si="0"/>
        <v>1.2500000000000004</v>
      </c>
      <c r="B66">
        <v>2.8032303000000001E-2</v>
      </c>
      <c r="C66">
        <v>3.6382675000000003E-2</v>
      </c>
      <c r="D66">
        <v>7.9360961999999993E-2</v>
      </c>
      <c r="E66">
        <v>0.12619352</v>
      </c>
    </row>
    <row r="67" spans="1:5" x14ac:dyDescent="0.25">
      <c r="A67">
        <f t="shared" si="0"/>
        <v>1.3000000000000005</v>
      </c>
      <c r="B67">
        <v>2.6258944999999999E-2</v>
      </c>
      <c r="C67">
        <v>3.6725520999999997E-2</v>
      </c>
      <c r="D67">
        <v>7.9666137999999997E-2</v>
      </c>
      <c r="E67">
        <v>0.12856865000000001</v>
      </c>
    </row>
    <row r="68" spans="1:5" x14ac:dyDescent="0.25">
      <c r="A68">
        <f t="shared" ref="A68:A80" si="1">A67+0.05</f>
        <v>1.3500000000000005</v>
      </c>
      <c r="B68">
        <v>2.4359226000000001E-2</v>
      </c>
      <c r="C68">
        <v>3.7230014999999998E-2</v>
      </c>
      <c r="D68">
        <v>8.0902576000000004E-2</v>
      </c>
      <c r="E68">
        <v>0.13120413</v>
      </c>
    </row>
    <row r="69" spans="1:5" x14ac:dyDescent="0.25">
      <c r="A69">
        <f t="shared" si="1"/>
        <v>1.4000000000000006</v>
      </c>
      <c r="B69">
        <v>2.2717952999999999E-2</v>
      </c>
      <c r="C69">
        <v>3.7467002999999999E-2</v>
      </c>
      <c r="D69">
        <v>8.3846091999999997E-2</v>
      </c>
      <c r="E69">
        <v>0.13311529</v>
      </c>
    </row>
    <row r="70" spans="1:5" x14ac:dyDescent="0.25">
      <c r="A70">
        <f t="shared" si="1"/>
        <v>1.4500000000000006</v>
      </c>
      <c r="B70">
        <v>2.1425724E-2</v>
      </c>
      <c r="C70">
        <v>3.7212848999999999E-2</v>
      </c>
      <c r="D70">
        <v>8.6593628000000006E-2</v>
      </c>
      <c r="E70">
        <v>0.13497113999999999</v>
      </c>
    </row>
    <row r="71" spans="1:5" x14ac:dyDescent="0.25">
      <c r="A71">
        <f t="shared" si="1"/>
        <v>1.5000000000000007</v>
      </c>
      <c r="B71">
        <v>1.9821167000000001E-2</v>
      </c>
      <c r="C71">
        <v>3.7171363999999998E-2</v>
      </c>
      <c r="D71">
        <v>8.8295460000000006E-2</v>
      </c>
      <c r="E71">
        <v>0.13642883</v>
      </c>
    </row>
    <row r="72" spans="1:5" x14ac:dyDescent="0.25">
      <c r="A72">
        <f t="shared" si="1"/>
        <v>1.5500000000000007</v>
      </c>
      <c r="B72">
        <v>1.7625808999999999E-2</v>
      </c>
      <c r="C72">
        <v>3.7064075000000002E-2</v>
      </c>
      <c r="D72">
        <v>8.9510440999999996E-2</v>
      </c>
      <c r="E72">
        <v>0.13770294</v>
      </c>
    </row>
    <row r="73" spans="1:5" x14ac:dyDescent="0.25">
      <c r="A73">
        <f t="shared" si="1"/>
        <v>1.6000000000000008</v>
      </c>
      <c r="B73">
        <v>1.5303611999999999E-2</v>
      </c>
      <c r="C73">
        <v>3.6989212E-2</v>
      </c>
      <c r="D73">
        <v>9.1410160000000004E-2</v>
      </c>
      <c r="E73">
        <v>0.13899945999999999</v>
      </c>
    </row>
    <row r="74" spans="1:5" x14ac:dyDescent="0.25">
      <c r="A74">
        <f t="shared" si="1"/>
        <v>1.6500000000000008</v>
      </c>
      <c r="B74">
        <v>1.3195515E-2</v>
      </c>
      <c r="C74">
        <v>3.6865711000000002E-2</v>
      </c>
      <c r="D74">
        <v>9.4320773999999996E-2</v>
      </c>
      <c r="E74">
        <v>0.14080477</v>
      </c>
    </row>
    <row r="75" spans="1:5" x14ac:dyDescent="0.25">
      <c r="A75">
        <f t="shared" si="1"/>
        <v>1.7000000000000008</v>
      </c>
      <c r="B75">
        <v>1.1096953999999999E-2</v>
      </c>
      <c r="C75">
        <v>3.7037372999999998E-2</v>
      </c>
      <c r="D75">
        <v>9.7988605000000006E-2</v>
      </c>
      <c r="E75">
        <v>0.14238691000000001</v>
      </c>
    </row>
    <row r="76" spans="1:5" x14ac:dyDescent="0.25">
      <c r="A76">
        <f t="shared" si="1"/>
        <v>1.7500000000000009</v>
      </c>
      <c r="B76">
        <v>9.0961455999999993E-3</v>
      </c>
      <c r="C76">
        <v>3.7502289000000001E-2</v>
      </c>
      <c r="D76">
        <v>0.10244894</v>
      </c>
      <c r="E76">
        <v>0.14266300000000001</v>
      </c>
    </row>
    <row r="77" spans="1:5" x14ac:dyDescent="0.25">
      <c r="A77">
        <f t="shared" si="1"/>
        <v>1.8000000000000009</v>
      </c>
      <c r="B77">
        <v>6.8149567000000003E-3</v>
      </c>
      <c r="C77">
        <v>3.7565708000000003E-2</v>
      </c>
      <c r="D77">
        <v>0.10964394</v>
      </c>
      <c r="E77">
        <v>0.14295340000000001</v>
      </c>
    </row>
    <row r="78" spans="1:5" x14ac:dyDescent="0.25">
      <c r="A78">
        <f t="shared" si="1"/>
        <v>1.850000000000001</v>
      </c>
      <c r="B78">
        <v>4.8108101E-3</v>
      </c>
      <c r="C78">
        <v>3.7169455999999997E-2</v>
      </c>
      <c r="D78">
        <v>0.12015057</v>
      </c>
      <c r="E78">
        <v>0.14400721</v>
      </c>
    </row>
    <row r="79" spans="1:5" x14ac:dyDescent="0.25">
      <c r="A79">
        <f t="shared" si="1"/>
        <v>1.900000000000001</v>
      </c>
      <c r="B79">
        <v>2.8524398999999999E-3</v>
      </c>
      <c r="C79">
        <v>3.7487507000000003E-2</v>
      </c>
      <c r="D79">
        <v>0.13262367</v>
      </c>
      <c r="E79">
        <v>0.14609957000000001</v>
      </c>
    </row>
    <row r="80" spans="1:5" x14ac:dyDescent="0.25">
      <c r="A80">
        <f t="shared" si="1"/>
        <v>1.9500000000000011</v>
      </c>
      <c r="B80">
        <v>7.3480606000000004E-4</v>
      </c>
      <c r="C80">
        <v>3.7623881999999997E-2</v>
      </c>
      <c r="D80">
        <v>0.14883614000000001</v>
      </c>
      <c r="E80">
        <v>0.14517879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workbookViewId="0">
      <selection activeCell="H5" sqref="H5"/>
    </sheetView>
  </sheetViews>
  <sheetFormatPr defaultColWidth="8.85546875" defaultRowHeight="15" x14ac:dyDescent="0.25"/>
  <cols>
    <col min="1" max="1" width="23" customWidth="1"/>
    <col min="2" max="5" width="14.7109375" customWidth="1"/>
  </cols>
  <sheetData>
    <row r="1" spans="1:8" x14ac:dyDescent="0.25">
      <c r="A1" s="1" t="s">
        <v>1406</v>
      </c>
      <c r="B1" s="1"/>
      <c r="C1" s="1"/>
      <c r="D1" s="2"/>
      <c r="E1" s="2"/>
    </row>
    <row r="2" spans="1:8" ht="30" x14ac:dyDescent="0.25">
      <c r="A2" s="12" t="s">
        <v>333</v>
      </c>
      <c r="B2" s="66" t="s">
        <v>332</v>
      </c>
      <c r="C2" s="66" t="s">
        <v>179</v>
      </c>
      <c r="D2" s="66" t="s">
        <v>180</v>
      </c>
      <c r="E2" s="66" t="s">
        <v>181</v>
      </c>
    </row>
    <row r="3" spans="1:8" x14ac:dyDescent="0.25">
      <c r="A3" s="3" t="s">
        <v>6</v>
      </c>
      <c r="B3" s="51" t="s">
        <v>1111</v>
      </c>
      <c r="C3" s="51" t="s">
        <v>1112</v>
      </c>
      <c r="D3" s="51" t="s">
        <v>1113</v>
      </c>
      <c r="E3" s="51" t="s">
        <v>1114</v>
      </c>
    </row>
    <row r="4" spans="1:8" x14ac:dyDescent="0.25">
      <c r="A4" s="2"/>
      <c r="B4" s="51" t="s">
        <v>1115</v>
      </c>
      <c r="C4" s="51" t="s">
        <v>1116</v>
      </c>
      <c r="D4" s="51" t="s">
        <v>1117</v>
      </c>
      <c r="E4" s="51" t="s">
        <v>1118</v>
      </c>
    </row>
    <row r="5" spans="1:8" x14ac:dyDescent="0.25">
      <c r="A5" s="2" t="s">
        <v>37</v>
      </c>
      <c r="B5" s="51" t="s">
        <v>1119</v>
      </c>
      <c r="C5" s="51" t="s">
        <v>1120</v>
      </c>
      <c r="D5" s="51" t="s">
        <v>1121</v>
      </c>
      <c r="E5" s="51" t="s">
        <v>1122</v>
      </c>
      <c r="H5">
        <f>137/682</f>
        <v>0.20087976539589442</v>
      </c>
    </row>
    <row r="6" spans="1:8" x14ac:dyDescent="0.25">
      <c r="A6" s="2"/>
      <c r="B6" s="51" t="s">
        <v>567</v>
      </c>
      <c r="C6" s="51" t="s">
        <v>575</v>
      </c>
      <c r="D6" s="51" t="s">
        <v>592</v>
      </c>
      <c r="E6" s="51" t="s">
        <v>905</v>
      </c>
    </row>
    <row r="7" spans="1:8" x14ac:dyDescent="0.25">
      <c r="A7" s="2" t="s">
        <v>1152</v>
      </c>
      <c r="B7" s="51" t="s">
        <v>1123</v>
      </c>
      <c r="C7" s="51" t="s">
        <v>1124</v>
      </c>
      <c r="D7" s="51" t="s">
        <v>1125</v>
      </c>
      <c r="E7" s="51" t="s">
        <v>1126</v>
      </c>
    </row>
    <row r="8" spans="1:8" x14ac:dyDescent="0.25">
      <c r="A8" s="2"/>
      <c r="B8" s="51" t="s">
        <v>1127</v>
      </c>
      <c r="C8" s="51" t="s">
        <v>1128</v>
      </c>
      <c r="D8" s="51" t="s">
        <v>1129</v>
      </c>
      <c r="E8" s="51" t="s">
        <v>1130</v>
      </c>
    </row>
    <row r="9" spans="1:8" x14ac:dyDescent="0.25">
      <c r="A9" s="2" t="s">
        <v>1153</v>
      </c>
      <c r="B9" s="51" t="s">
        <v>1131</v>
      </c>
      <c r="C9" s="51" t="s">
        <v>1132</v>
      </c>
      <c r="D9" s="51" t="s">
        <v>1133</v>
      </c>
      <c r="E9" s="51" t="s">
        <v>1134</v>
      </c>
    </row>
    <row r="10" spans="1:8" x14ac:dyDescent="0.25">
      <c r="A10" s="2"/>
      <c r="B10" s="51" t="s">
        <v>1135</v>
      </c>
      <c r="C10" s="51" t="s">
        <v>1136</v>
      </c>
      <c r="D10" s="51" t="s">
        <v>1137</v>
      </c>
      <c r="E10" s="51" t="s">
        <v>1138</v>
      </c>
    </row>
    <row r="11" spans="1:8" x14ac:dyDescent="0.25">
      <c r="A11" s="2" t="s">
        <v>17</v>
      </c>
      <c r="B11" s="51" t="s">
        <v>1139</v>
      </c>
      <c r="C11" s="51" t="s">
        <v>1140</v>
      </c>
      <c r="D11" s="51" t="s">
        <v>1141</v>
      </c>
      <c r="E11" s="51" t="s">
        <v>1142</v>
      </c>
    </row>
    <row r="12" spans="1:8" x14ac:dyDescent="0.25">
      <c r="A12" s="2"/>
      <c r="B12" s="51" t="s">
        <v>1143</v>
      </c>
      <c r="C12" s="51" t="s">
        <v>1144</v>
      </c>
      <c r="D12" s="51" t="s">
        <v>1145</v>
      </c>
      <c r="E12" s="51" t="s">
        <v>1071</v>
      </c>
    </row>
    <row r="13" spans="1:8" x14ac:dyDescent="0.25">
      <c r="A13" s="3" t="s">
        <v>24</v>
      </c>
      <c r="B13" s="52" t="s">
        <v>1146</v>
      </c>
      <c r="C13" s="52" t="s">
        <v>1147</v>
      </c>
      <c r="D13" s="52" t="s">
        <v>1148</v>
      </c>
      <c r="E13" s="52" t="s">
        <v>1149</v>
      </c>
    </row>
    <row r="14" spans="1:8" x14ac:dyDescent="0.25">
      <c r="A14" s="2" t="s">
        <v>27</v>
      </c>
      <c r="B14" s="67" t="s">
        <v>1150</v>
      </c>
      <c r="C14" s="67" t="s">
        <v>242</v>
      </c>
      <c r="D14" s="67" t="s">
        <v>243</v>
      </c>
      <c r="E14" s="67" t="s">
        <v>1151</v>
      </c>
    </row>
    <row r="15" spans="1:8" ht="205.5" customHeight="1" x14ac:dyDescent="0.25">
      <c r="A15" s="111" t="s">
        <v>1397</v>
      </c>
      <c r="B15" s="111"/>
      <c r="C15" s="111"/>
      <c r="D15" s="111"/>
      <c r="E15" s="111"/>
    </row>
  </sheetData>
  <mergeCells count="1">
    <mergeCell ref="A15:E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workbookViewId="0">
      <selection activeCell="N25" sqref="N25"/>
    </sheetView>
  </sheetViews>
  <sheetFormatPr defaultColWidth="8.7109375" defaultRowHeight="15" x14ac:dyDescent="0.25"/>
  <cols>
    <col min="1" max="1" width="27.7109375" customWidth="1"/>
    <col min="2" max="9" width="11.28515625" customWidth="1"/>
    <col min="11" max="11" width="23.7109375" customWidth="1"/>
  </cols>
  <sheetData>
    <row r="1" spans="1:9" x14ac:dyDescent="0.25">
      <c r="A1" s="1" t="s">
        <v>1110</v>
      </c>
      <c r="B1" s="1"/>
      <c r="C1" s="1"/>
      <c r="D1" s="2"/>
      <c r="E1" s="2"/>
      <c r="F1" s="2"/>
      <c r="G1" s="2"/>
      <c r="H1" s="2"/>
      <c r="I1" s="2"/>
    </row>
    <row r="2" spans="1:9" ht="30" x14ac:dyDescent="0.25">
      <c r="A2" s="12" t="s">
        <v>178</v>
      </c>
      <c r="B2" s="13" t="s">
        <v>332</v>
      </c>
      <c r="C2" s="13" t="s">
        <v>179</v>
      </c>
      <c r="D2" s="13" t="s">
        <v>180</v>
      </c>
      <c r="E2" s="13" t="s">
        <v>181</v>
      </c>
      <c r="F2" s="13" t="s">
        <v>382</v>
      </c>
      <c r="G2" s="13" t="s">
        <v>383</v>
      </c>
      <c r="H2" s="13" t="s">
        <v>426</v>
      </c>
      <c r="I2" s="13" t="s">
        <v>427</v>
      </c>
    </row>
    <row r="3" spans="1:9" x14ac:dyDescent="0.25">
      <c r="A3" s="113" t="s">
        <v>1103</v>
      </c>
      <c r="B3" s="113"/>
      <c r="C3" s="113"/>
      <c r="D3" s="113"/>
      <c r="E3" s="113"/>
      <c r="F3" s="113"/>
      <c r="G3" s="113"/>
      <c r="H3" s="113"/>
      <c r="I3" s="113"/>
    </row>
    <row r="4" spans="1:9" x14ac:dyDescent="0.25">
      <c r="A4" s="2" t="s">
        <v>6</v>
      </c>
      <c r="B4" s="9" t="s">
        <v>711</v>
      </c>
      <c r="C4" s="9" t="s">
        <v>712</v>
      </c>
      <c r="D4" s="9" t="s">
        <v>713</v>
      </c>
      <c r="E4" s="9" t="s">
        <v>578</v>
      </c>
      <c r="F4" s="9" t="s">
        <v>276</v>
      </c>
      <c r="G4" s="9" t="s">
        <v>584</v>
      </c>
      <c r="H4" s="9" t="s">
        <v>585</v>
      </c>
      <c r="I4" s="9" t="s">
        <v>586</v>
      </c>
    </row>
    <row r="5" spans="1:9" x14ac:dyDescent="0.25">
      <c r="A5" s="2"/>
      <c r="B5" s="9" t="s">
        <v>714</v>
      </c>
      <c r="C5" s="9" t="s">
        <v>715</v>
      </c>
      <c r="D5" s="9" t="s">
        <v>146</v>
      </c>
      <c r="E5" s="9" t="s">
        <v>354</v>
      </c>
      <c r="F5" s="9" t="s">
        <v>362</v>
      </c>
      <c r="G5" s="9" t="s">
        <v>491</v>
      </c>
      <c r="H5" s="9" t="s">
        <v>369</v>
      </c>
      <c r="I5" s="9" t="s">
        <v>636</v>
      </c>
    </row>
    <row r="6" spans="1:9" x14ac:dyDescent="0.25">
      <c r="A6" s="2" t="s">
        <v>37</v>
      </c>
      <c r="B6" s="9" t="s">
        <v>716</v>
      </c>
      <c r="C6" s="9" t="s">
        <v>717</v>
      </c>
      <c r="D6" s="9" t="s">
        <v>718</v>
      </c>
      <c r="E6" s="9" t="s">
        <v>719</v>
      </c>
      <c r="F6" s="9" t="s">
        <v>720</v>
      </c>
      <c r="G6" s="9" t="s">
        <v>721</v>
      </c>
      <c r="H6" s="9" t="s">
        <v>722</v>
      </c>
      <c r="I6" s="9" t="s">
        <v>723</v>
      </c>
    </row>
    <row r="7" spans="1:9" x14ac:dyDescent="0.25">
      <c r="A7" s="2"/>
      <c r="B7" s="9" t="s">
        <v>724</v>
      </c>
      <c r="C7" s="9" t="s">
        <v>725</v>
      </c>
      <c r="D7" s="9" t="s">
        <v>726</v>
      </c>
      <c r="E7" s="9" t="s">
        <v>574</v>
      </c>
      <c r="F7" s="9" t="s">
        <v>484</v>
      </c>
      <c r="G7" s="9" t="s">
        <v>727</v>
      </c>
      <c r="H7" s="9" t="s">
        <v>429</v>
      </c>
      <c r="I7" s="9" t="s">
        <v>295</v>
      </c>
    </row>
    <row r="8" spans="1:9" x14ac:dyDescent="0.25">
      <c r="A8" s="2" t="s">
        <v>390</v>
      </c>
      <c r="B8" s="9" t="s">
        <v>728</v>
      </c>
      <c r="C8" s="9" t="s">
        <v>729</v>
      </c>
      <c r="D8" s="9" t="s">
        <v>730</v>
      </c>
      <c r="E8" s="9" t="s">
        <v>731</v>
      </c>
      <c r="F8" s="9" t="s">
        <v>686</v>
      </c>
      <c r="G8" s="9" t="s">
        <v>732</v>
      </c>
      <c r="H8" s="9" t="s">
        <v>611</v>
      </c>
      <c r="I8" s="9" t="s">
        <v>733</v>
      </c>
    </row>
    <row r="9" spans="1:9" x14ac:dyDescent="0.25">
      <c r="A9" s="2"/>
      <c r="B9" s="9" t="s">
        <v>734</v>
      </c>
      <c r="C9" s="9" t="s">
        <v>99</v>
      </c>
      <c r="D9" s="9" t="s">
        <v>735</v>
      </c>
      <c r="E9" s="9" t="s">
        <v>736</v>
      </c>
      <c r="F9" s="9" t="s">
        <v>600</v>
      </c>
      <c r="G9" s="9" t="s">
        <v>591</v>
      </c>
      <c r="H9" s="9" t="s">
        <v>609</v>
      </c>
      <c r="I9" s="9" t="s">
        <v>354</v>
      </c>
    </row>
    <row r="10" spans="1:9" x14ac:dyDescent="0.25">
      <c r="A10" s="3" t="s">
        <v>24</v>
      </c>
      <c r="B10" s="10" t="s">
        <v>659</v>
      </c>
      <c r="C10" s="10" t="s">
        <v>660</v>
      </c>
      <c r="D10" s="10" t="s">
        <v>661</v>
      </c>
      <c r="E10" s="10" t="s">
        <v>662</v>
      </c>
      <c r="F10" s="10" t="s">
        <v>663</v>
      </c>
      <c r="G10" s="10" t="s">
        <v>664</v>
      </c>
      <c r="H10" s="10" t="s">
        <v>665</v>
      </c>
      <c r="I10" s="10" t="s">
        <v>666</v>
      </c>
    </row>
    <row r="11" spans="1:9" x14ac:dyDescent="0.25">
      <c r="A11" s="2" t="s">
        <v>27</v>
      </c>
      <c r="B11" s="9" t="s">
        <v>241</v>
      </c>
      <c r="C11" s="9" t="s">
        <v>737</v>
      </c>
      <c r="D11" s="9" t="s">
        <v>738</v>
      </c>
      <c r="E11" s="9" t="s">
        <v>739</v>
      </c>
      <c r="F11" s="9" t="s">
        <v>740</v>
      </c>
      <c r="G11" s="9" t="s">
        <v>244</v>
      </c>
      <c r="H11" s="9" t="s">
        <v>741</v>
      </c>
      <c r="I11" s="9" t="s">
        <v>742</v>
      </c>
    </row>
    <row r="12" spans="1:9" x14ac:dyDescent="0.25">
      <c r="A12" s="2" t="s">
        <v>341</v>
      </c>
      <c r="B12" s="23">
        <v>0.92546583850931674</v>
      </c>
      <c r="C12" s="23">
        <v>2.4823943661971826</v>
      </c>
      <c r="D12" s="23">
        <v>2.8248587570621471</v>
      </c>
      <c r="E12" s="23">
        <v>-33.689839572192518</v>
      </c>
      <c r="F12" s="23">
        <v>-11.111111111111111</v>
      </c>
      <c r="G12" s="23">
        <v>177.00258397932819</v>
      </c>
      <c r="H12" s="23">
        <v>-7.3853211009174311</v>
      </c>
      <c r="I12" s="23">
        <v>-16.119096509240247</v>
      </c>
    </row>
    <row r="13" spans="1:9" x14ac:dyDescent="0.25">
      <c r="A13" s="2" t="s">
        <v>30</v>
      </c>
      <c r="B13" s="7" t="s">
        <v>668</v>
      </c>
      <c r="C13" s="7" t="s">
        <v>669</v>
      </c>
      <c r="D13" s="7" t="s">
        <v>670</v>
      </c>
      <c r="E13" s="43">
        <v>10.46</v>
      </c>
      <c r="F13" s="7" t="s">
        <v>671</v>
      </c>
      <c r="G13" s="43">
        <v>12.42</v>
      </c>
      <c r="H13" s="43">
        <v>12.86</v>
      </c>
      <c r="I13" s="43">
        <v>12.72</v>
      </c>
    </row>
    <row r="14" spans="1:9" x14ac:dyDescent="0.25">
      <c r="A14" s="113" t="s">
        <v>1104</v>
      </c>
      <c r="B14" s="113"/>
      <c r="C14" s="113"/>
      <c r="D14" s="113"/>
      <c r="E14" s="113"/>
      <c r="F14" s="113"/>
      <c r="G14" s="113"/>
      <c r="H14" s="113"/>
      <c r="I14" s="113"/>
    </row>
    <row r="15" spans="1:9" x14ac:dyDescent="0.25">
      <c r="A15" s="2" t="s">
        <v>6</v>
      </c>
      <c r="B15" s="9" t="s">
        <v>743</v>
      </c>
      <c r="C15" s="9" t="s">
        <v>744</v>
      </c>
      <c r="D15" s="9" t="s">
        <v>745</v>
      </c>
      <c r="E15" s="9" t="s">
        <v>464</v>
      </c>
      <c r="F15" s="9" t="s">
        <v>339</v>
      </c>
      <c r="G15" s="9" t="s">
        <v>501</v>
      </c>
      <c r="H15" s="9" t="s">
        <v>746</v>
      </c>
      <c r="I15" s="9" t="s">
        <v>675</v>
      </c>
    </row>
    <row r="16" spans="1:9" x14ac:dyDescent="0.25">
      <c r="A16" s="2"/>
      <c r="B16" s="9" t="s">
        <v>146</v>
      </c>
      <c r="C16" s="9" t="s">
        <v>305</v>
      </c>
      <c r="D16" s="9" t="s">
        <v>118</v>
      </c>
      <c r="E16" s="9" t="s">
        <v>455</v>
      </c>
      <c r="F16" s="9" t="s">
        <v>189</v>
      </c>
      <c r="G16" s="9" t="s">
        <v>636</v>
      </c>
      <c r="H16" s="9" t="s">
        <v>747</v>
      </c>
      <c r="I16" s="9" t="s">
        <v>748</v>
      </c>
    </row>
    <row r="17" spans="1:9" x14ac:dyDescent="0.25">
      <c r="A17" s="2" t="s">
        <v>37</v>
      </c>
      <c r="B17" s="9" t="s">
        <v>749</v>
      </c>
      <c r="C17" s="9" t="s">
        <v>750</v>
      </c>
      <c r="D17" s="9" t="s">
        <v>751</v>
      </c>
      <c r="E17" s="9" t="s">
        <v>752</v>
      </c>
      <c r="F17" s="9" t="s">
        <v>753</v>
      </c>
      <c r="G17" s="9" t="s">
        <v>754</v>
      </c>
      <c r="H17" s="9" t="s">
        <v>755</v>
      </c>
      <c r="I17" s="9" t="s">
        <v>756</v>
      </c>
    </row>
    <row r="18" spans="1:9" x14ac:dyDescent="0.25">
      <c r="A18" s="2"/>
      <c r="B18" s="9" t="s">
        <v>757</v>
      </c>
      <c r="C18" s="9" t="s">
        <v>587</v>
      </c>
      <c r="D18" s="9" t="s">
        <v>425</v>
      </c>
      <c r="E18" s="9" t="s">
        <v>118</v>
      </c>
      <c r="F18" s="9" t="s">
        <v>294</v>
      </c>
      <c r="G18" s="9" t="s">
        <v>594</v>
      </c>
      <c r="H18" s="9" t="s">
        <v>577</v>
      </c>
      <c r="I18" s="9" t="s">
        <v>562</v>
      </c>
    </row>
    <row r="19" spans="1:9" x14ac:dyDescent="0.25">
      <c r="A19" s="2" t="s">
        <v>390</v>
      </c>
      <c r="B19" s="9" t="s">
        <v>274</v>
      </c>
      <c r="C19" s="9" t="s">
        <v>730</v>
      </c>
      <c r="D19" s="9" t="s">
        <v>758</v>
      </c>
      <c r="E19" s="9" t="s">
        <v>611</v>
      </c>
      <c r="F19" s="9" t="s">
        <v>759</v>
      </c>
      <c r="G19" s="9" t="s">
        <v>760</v>
      </c>
      <c r="H19" s="9" t="s">
        <v>761</v>
      </c>
      <c r="I19" s="9" t="s">
        <v>762</v>
      </c>
    </row>
    <row r="20" spans="1:9" x14ac:dyDescent="0.25">
      <c r="A20" s="2"/>
      <c r="B20" s="9" t="s">
        <v>763</v>
      </c>
      <c r="C20" s="9" t="s">
        <v>764</v>
      </c>
      <c r="D20" s="9" t="s">
        <v>582</v>
      </c>
      <c r="E20" s="9" t="s">
        <v>765</v>
      </c>
      <c r="F20" s="9" t="s">
        <v>91</v>
      </c>
      <c r="G20" s="9" t="s">
        <v>310</v>
      </c>
      <c r="H20" s="9" t="s">
        <v>80</v>
      </c>
      <c r="I20" s="9" t="s">
        <v>576</v>
      </c>
    </row>
    <row r="21" spans="1:9" x14ac:dyDescent="0.25">
      <c r="A21" s="3" t="s">
        <v>24</v>
      </c>
      <c r="B21" s="10" t="s">
        <v>666</v>
      </c>
      <c r="C21" s="10" t="s">
        <v>697</v>
      </c>
      <c r="D21" s="10" t="s">
        <v>698</v>
      </c>
      <c r="E21" s="10" t="s">
        <v>699</v>
      </c>
      <c r="F21" s="10" t="s">
        <v>700</v>
      </c>
      <c r="G21" s="10" t="s">
        <v>701</v>
      </c>
      <c r="H21" s="10" t="s">
        <v>702</v>
      </c>
      <c r="I21" s="10" t="s">
        <v>703</v>
      </c>
    </row>
    <row r="22" spans="1:9" x14ac:dyDescent="0.25">
      <c r="A22" s="2" t="s">
        <v>27</v>
      </c>
      <c r="B22" s="9" t="s">
        <v>378</v>
      </c>
      <c r="C22" s="9" t="s">
        <v>766</v>
      </c>
      <c r="D22" s="9" t="s">
        <v>767</v>
      </c>
      <c r="E22" s="9" t="s">
        <v>768</v>
      </c>
      <c r="F22" s="9" t="s">
        <v>359</v>
      </c>
      <c r="G22" s="9" t="s">
        <v>242</v>
      </c>
      <c r="H22" s="9" t="s">
        <v>614</v>
      </c>
      <c r="I22" s="9" t="s">
        <v>598</v>
      </c>
    </row>
    <row r="23" spans="1:9" x14ac:dyDescent="0.25">
      <c r="A23" s="2" t="s">
        <v>341</v>
      </c>
      <c r="B23" s="23">
        <v>0.58135593220338977</v>
      </c>
      <c r="C23" s="23">
        <v>2.2179487179487181</v>
      </c>
      <c r="D23" s="23">
        <v>1.5246913580246915</v>
      </c>
      <c r="E23" s="23">
        <v>6.635318704284221</v>
      </c>
      <c r="F23" s="23">
        <v>10.805500982318271</v>
      </c>
      <c r="G23" s="23">
        <v>-18.712574850299401</v>
      </c>
      <c r="H23" s="23">
        <v>22.991689750692522</v>
      </c>
      <c r="I23" s="23">
        <v>26.219512195121951</v>
      </c>
    </row>
    <row r="24" spans="1:9" x14ac:dyDescent="0.25">
      <c r="A24" s="108" t="s">
        <v>30</v>
      </c>
      <c r="B24" s="109" t="s">
        <v>704</v>
      </c>
      <c r="C24" s="109" t="s">
        <v>625</v>
      </c>
      <c r="D24" s="109" t="s">
        <v>705</v>
      </c>
      <c r="E24" s="71" t="s">
        <v>706</v>
      </c>
      <c r="F24" s="109" t="s">
        <v>707</v>
      </c>
      <c r="G24" s="71" t="s">
        <v>708</v>
      </c>
      <c r="H24" s="71" t="s">
        <v>709</v>
      </c>
      <c r="I24" s="71" t="s">
        <v>710</v>
      </c>
    </row>
    <row r="25" spans="1:9" s="91" customFormat="1" ht="104.1" customHeight="1" x14ac:dyDescent="0.25">
      <c r="A25" s="114" t="s">
        <v>1399</v>
      </c>
      <c r="B25" s="114"/>
      <c r="C25" s="114"/>
      <c r="D25" s="114"/>
      <c r="E25" s="114"/>
      <c r="F25" s="114"/>
      <c r="G25" s="114"/>
      <c r="H25" s="114"/>
      <c r="I25" s="114"/>
    </row>
  </sheetData>
  <mergeCells count="3">
    <mergeCell ref="A3:I3"/>
    <mergeCell ref="A14:I14"/>
    <mergeCell ref="A25:I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0"/>
  <sheetViews>
    <sheetView workbookViewId="0">
      <selection activeCell="AA37" sqref="AA37"/>
    </sheetView>
  </sheetViews>
  <sheetFormatPr defaultColWidth="8.7109375" defaultRowHeight="15" x14ac:dyDescent="0.25"/>
  <sheetData>
    <row r="1" spans="1:20" x14ac:dyDescent="0.25">
      <c r="A1" t="s">
        <v>392</v>
      </c>
      <c r="B1" t="s">
        <v>431</v>
      </c>
      <c r="C1" t="s">
        <v>432</v>
      </c>
      <c r="D1" t="s">
        <v>433</v>
      </c>
      <c r="E1" t="s">
        <v>434</v>
      </c>
      <c r="F1" t="s">
        <v>435</v>
      </c>
      <c r="G1" t="s">
        <v>436</v>
      </c>
      <c r="H1" t="s">
        <v>437</v>
      </c>
      <c r="I1" t="s">
        <v>438</v>
      </c>
      <c r="J1" t="s">
        <v>431</v>
      </c>
      <c r="K1" t="s">
        <v>432</v>
      </c>
      <c r="L1" t="s">
        <v>433</v>
      </c>
      <c r="M1" t="s">
        <v>434</v>
      </c>
      <c r="N1" t="s">
        <v>439</v>
      </c>
      <c r="O1" t="s">
        <v>436</v>
      </c>
      <c r="P1" t="s">
        <v>437</v>
      </c>
      <c r="Q1" t="s">
        <v>438</v>
      </c>
    </row>
    <row r="2" spans="1:20" x14ac:dyDescent="0.25">
      <c r="A2">
        <v>-1.95</v>
      </c>
      <c r="B2" s="9">
        <f>0.0289*A2-0.0174*A2^2</f>
        <v>-0.12251849999999997</v>
      </c>
      <c r="C2" s="9">
        <f>0.0662*A2-0.0163*A2^2</f>
        <v>-0.19107074999999996</v>
      </c>
      <c r="D2" s="9">
        <f>0.0905*A2-0.0211*A2^2</f>
        <v>-0.25670775000000001</v>
      </c>
      <c r="E2" s="9">
        <f>0.115*A2-0.00362*A2^2</f>
        <v>-0.23801505000000001</v>
      </c>
      <c r="F2" s="9">
        <f>0.125*A2-0.00122*A2^2</f>
        <v>-0.24838905</v>
      </c>
      <c r="G2" s="9">
        <f>0.129*A2-0.00615*A2^2</f>
        <v>-0.27493537499999998</v>
      </c>
      <c r="H2" s="9">
        <f>0.156*A2+0.00864*A2^2</f>
        <v>-0.27134639999999999</v>
      </c>
      <c r="I2" s="9">
        <f>0.156*A2+0.00753*A2^2</f>
        <v>-0.27556717499999994</v>
      </c>
      <c r="J2" s="9">
        <f>0.0324*A2-0.0327*A2^2</f>
        <v>-0.18752174999999999</v>
      </c>
      <c r="K2" s="9">
        <f>0.0613*A2-0.0176*A2^2</f>
        <v>-0.18645899999999999</v>
      </c>
      <c r="L2" s="9">
        <f>0.0883*A2-0.0341*A2^2</f>
        <v>-0.30185024999999999</v>
      </c>
      <c r="M2" s="9">
        <f>0.12*A2-0.0126*A2^2</f>
        <v>-0.28191149999999998</v>
      </c>
      <c r="N2" s="9">
        <f>0.112*A2-0.00559*A2^2</f>
        <v>-0.23965597500000002</v>
      </c>
      <c r="O2" s="9">
        <f>0.129*A2+0.000387*A2^2</f>
        <v>-0.2500784325</v>
      </c>
      <c r="P2" s="9">
        <f>0.172*A2-0.00214*A2^2</f>
        <v>-0.34353734999999996</v>
      </c>
      <c r="Q2" s="9">
        <f>0.183*A2+0.00161*A2^2</f>
        <v>-0.35072797500000003</v>
      </c>
      <c r="T2" s="9"/>
    </row>
    <row r="3" spans="1:20" x14ac:dyDescent="0.25">
      <c r="A3">
        <f>A2+0.05</f>
        <v>-1.9</v>
      </c>
      <c r="B3" s="9">
        <f t="shared" ref="B3:B66" si="0">0.0289*A3-0.0174*A3^2</f>
        <v>-0.117724</v>
      </c>
      <c r="C3" s="9">
        <f t="shared" ref="C3:C66" si="1">0.0662*A3-0.0163*A3^2</f>
        <v>-0.18462299999999998</v>
      </c>
      <c r="D3" s="9">
        <f t="shared" ref="D3:D66" si="2">0.0905*A3-0.0211*A3^2</f>
        <v>-0.24812099999999998</v>
      </c>
      <c r="E3" s="9">
        <f t="shared" ref="E3:E66" si="3">0.115*A3-0.00362*A3^2</f>
        <v>-0.2315682</v>
      </c>
      <c r="F3" s="9">
        <f t="shared" ref="F3:F66" si="4">0.125*A3-0.00122*A3^2</f>
        <v>-0.24190419999999999</v>
      </c>
      <c r="G3" s="9">
        <f t="shared" ref="G3:G66" si="5">0.129*A3-0.00615*A3^2</f>
        <v>-0.26730149999999997</v>
      </c>
      <c r="H3" s="9">
        <f t="shared" ref="H3:H66" si="6">0.156*A3+0.00864*A3^2</f>
        <v>-0.26520959999999999</v>
      </c>
      <c r="I3" s="9">
        <f t="shared" ref="I3:I66" si="7">0.156*A3+0.00753*A3^2</f>
        <v>-0.26921669999999998</v>
      </c>
      <c r="J3" s="9">
        <f t="shared" ref="J3:J66" si="8">0.0324*A3-0.0327*A3^2</f>
        <v>-0.17960699999999999</v>
      </c>
      <c r="K3" s="9">
        <f t="shared" ref="K3:K66" si="9">0.0613*A3-0.0176*A3^2</f>
        <v>-0.180006</v>
      </c>
      <c r="L3" s="9">
        <f t="shared" ref="L3:L66" si="10">0.0883*A3-0.0341*A3^2</f>
        <v>-0.29087099999999999</v>
      </c>
      <c r="M3" s="9">
        <f t="shared" ref="M3:M66" si="11">0.12*A3-0.0126*A3^2</f>
        <v>-0.27348600000000001</v>
      </c>
      <c r="N3" s="9">
        <f t="shared" ref="N3:N66" si="12">0.112*A3-0.00559*A3^2</f>
        <v>-0.23297989999999999</v>
      </c>
      <c r="O3" s="9">
        <f t="shared" ref="O3:O66" si="13">0.129*A3+0.000387*A3^2</f>
        <v>-0.24370292999999998</v>
      </c>
      <c r="P3" s="9">
        <f t="shared" ref="P3:P66" si="14">0.172*A3-0.00214*A3^2</f>
        <v>-0.33452539999999997</v>
      </c>
      <c r="Q3" s="9">
        <f t="shared" ref="Q3:Q66" si="15">0.183*A3+0.00161*A3^2</f>
        <v>-0.34188789999999997</v>
      </c>
    </row>
    <row r="4" spans="1:20" x14ac:dyDescent="0.25">
      <c r="A4">
        <f t="shared" ref="A4:A67" si="16">A3+0.05</f>
        <v>-1.8499999999999999</v>
      </c>
      <c r="B4" s="9">
        <f t="shared" si="0"/>
        <v>-0.11301649999999998</v>
      </c>
      <c r="C4" s="9">
        <f t="shared" si="1"/>
        <v>-0.17825674999999996</v>
      </c>
      <c r="D4" s="9">
        <f t="shared" si="2"/>
        <v>-0.23963974999999998</v>
      </c>
      <c r="E4" s="9">
        <f t="shared" si="3"/>
        <v>-0.22513944999999999</v>
      </c>
      <c r="F4" s="9">
        <f t="shared" si="4"/>
        <v>-0.23542544999999998</v>
      </c>
      <c r="G4" s="9">
        <f t="shared" si="5"/>
        <v>-0.25969837499999998</v>
      </c>
      <c r="H4" s="9">
        <f t="shared" si="6"/>
        <v>-0.25902959999999997</v>
      </c>
      <c r="I4" s="9">
        <f t="shared" si="7"/>
        <v>-0.26282857499999995</v>
      </c>
      <c r="J4" s="9">
        <f t="shared" si="8"/>
        <v>-0.17185574999999997</v>
      </c>
      <c r="K4" s="9">
        <f t="shared" si="9"/>
        <v>-0.17364099999999999</v>
      </c>
      <c r="L4" s="9">
        <f t="shared" si="10"/>
        <v>-0.28006224999999996</v>
      </c>
      <c r="M4" s="9">
        <f t="shared" si="11"/>
        <v>-0.26512349999999996</v>
      </c>
      <c r="N4" s="9">
        <f t="shared" si="12"/>
        <v>-0.22633177499999999</v>
      </c>
      <c r="O4" s="9">
        <f t="shared" si="13"/>
        <v>-0.23732549250000001</v>
      </c>
      <c r="P4" s="9">
        <f t="shared" si="14"/>
        <v>-0.3255241499999999</v>
      </c>
      <c r="Q4" s="9">
        <f t="shared" si="15"/>
        <v>-0.33303977499999998</v>
      </c>
    </row>
    <row r="5" spans="1:20" x14ac:dyDescent="0.25">
      <c r="A5">
        <f t="shared" si="16"/>
        <v>-1.7999999999999998</v>
      </c>
      <c r="B5" s="9">
        <f t="shared" si="0"/>
        <v>-0.10839599999999996</v>
      </c>
      <c r="C5" s="9">
        <f t="shared" si="1"/>
        <v>-0.17197199999999996</v>
      </c>
      <c r="D5" s="9">
        <f t="shared" si="2"/>
        <v>-0.23126399999999997</v>
      </c>
      <c r="E5" s="9">
        <f t="shared" si="3"/>
        <v>-0.2187288</v>
      </c>
      <c r="F5" s="9">
        <f t="shared" si="4"/>
        <v>-0.22895279999999998</v>
      </c>
      <c r="G5" s="9">
        <f t="shared" si="5"/>
        <v>-0.25212599999999996</v>
      </c>
      <c r="H5" s="9">
        <f t="shared" si="6"/>
        <v>-0.25280639999999999</v>
      </c>
      <c r="I5" s="9">
        <f t="shared" si="7"/>
        <v>-0.25640279999999999</v>
      </c>
      <c r="J5" s="9">
        <f t="shared" si="8"/>
        <v>-0.16426799999999997</v>
      </c>
      <c r="K5" s="9">
        <f t="shared" si="9"/>
        <v>-0.16736399999999999</v>
      </c>
      <c r="L5" s="9">
        <f t="shared" si="10"/>
        <v>-0.269424</v>
      </c>
      <c r="M5" s="9">
        <f t="shared" si="11"/>
        <v>-0.25682399999999994</v>
      </c>
      <c r="N5" s="9">
        <f t="shared" si="12"/>
        <v>-0.21971159999999998</v>
      </c>
      <c r="O5" s="9">
        <f t="shared" si="13"/>
        <v>-0.23094611999999998</v>
      </c>
      <c r="P5" s="9">
        <f t="shared" si="14"/>
        <v>-0.31653359999999992</v>
      </c>
      <c r="Q5" s="9">
        <f t="shared" si="15"/>
        <v>-0.32418359999999996</v>
      </c>
    </row>
    <row r="6" spans="1:20" x14ac:dyDescent="0.25">
      <c r="A6">
        <f t="shared" si="16"/>
        <v>-1.7499999999999998</v>
      </c>
      <c r="B6" s="9">
        <f t="shared" si="0"/>
        <v>-0.10386249999999997</v>
      </c>
      <c r="C6" s="9">
        <f t="shared" si="1"/>
        <v>-0.16576874999999996</v>
      </c>
      <c r="D6" s="9">
        <f t="shared" si="2"/>
        <v>-0.22299374999999999</v>
      </c>
      <c r="E6" s="9">
        <f t="shared" si="3"/>
        <v>-0.21233624999999998</v>
      </c>
      <c r="F6" s="9">
        <f t="shared" si="4"/>
        <v>-0.22248624999999997</v>
      </c>
      <c r="G6" s="9">
        <f t="shared" si="5"/>
        <v>-0.24458437499999997</v>
      </c>
      <c r="H6" s="9">
        <f t="shared" si="6"/>
        <v>-0.24653999999999998</v>
      </c>
      <c r="I6" s="9">
        <f t="shared" si="7"/>
        <v>-0.24993937499999996</v>
      </c>
      <c r="J6" s="9">
        <f t="shared" si="8"/>
        <v>-0.15684374999999995</v>
      </c>
      <c r="K6" s="9">
        <f t="shared" si="9"/>
        <v>-0.16117499999999996</v>
      </c>
      <c r="L6" s="9">
        <f t="shared" si="10"/>
        <v>-0.25895624999999994</v>
      </c>
      <c r="M6" s="9">
        <f t="shared" si="11"/>
        <v>-0.24858749999999996</v>
      </c>
      <c r="N6" s="9">
        <f t="shared" si="12"/>
        <v>-0.21311937499999997</v>
      </c>
      <c r="O6" s="9">
        <f t="shared" si="13"/>
        <v>-0.22456481249999999</v>
      </c>
      <c r="P6" s="9">
        <f t="shared" si="14"/>
        <v>-0.30755374999999996</v>
      </c>
      <c r="Q6" s="9">
        <f t="shared" si="15"/>
        <v>-0.31531937499999996</v>
      </c>
    </row>
    <row r="7" spans="1:20" x14ac:dyDescent="0.25">
      <c r="A7">
        <f t="shared" si="16"/>
        <v>-1.6999999999999997</v>
      </c>
      <c r="B7" s="9">
        <f t="shared" si="0"/>
        <v>-9.9415999999999977E-2</v>
      </c>
      <c r="C7" s="9">
        <f t="shared" si="1"/>
        <v>-0.15964699999999996</v>
      </c>
      <c r="D7" s="9">
        <f t="shared" si="2"/>
        <v>-0.21482899999999994</v>
      </c>
      <c r="E7" s="9">
        <f t="shared" si="3"/>
        <v>-0.20596179999999997</v>
      </c>
      <c r="F7" s="9">
        <f t="shared" si="4"/>
        <v>-0.21602579999999996</v>
      </c>
      <c r="G7" s="9">
        <f t="shared" si="5"/>
        <v>-0.23707349999999996</v>
      </c>
      <c r="H7" s="9">
        <f t="shared" si="6"/>
        <v>-0.24023039999999996</v>
      </c>
      <c r="I7" s="9">
        <f t="shared" si="7"/>
        <v>-0.24343829999999994</v>
      </c>
      <c r="J7" s="9">
        <f t="shared" si="8"/>
        <v>-0.14958299999999997</v>
      </c>
      <c r="K7" s="9">
        <f t="shared" si="9"/>
        <v>-0.15507399999999999</v>
      </c>
      <c r="L7" s="9">
        <f t="shared" si="10"/>
        <v>-0.24865899999999996</v>
      </c>
      <c r="M7" s="9">
        <f t="shared" si="11"/>
        <v>-0.24041399999999996</v>
      </c>
      <c r="N7" s="9">
        <f t="shared" si="12"/>
        <v>-0.20655509999999999</v>
      </c>
      <c r="O7" s="9">
        <f t="shared" si="13"/>
        <v>-0.21818156999999996</v>
      </c>
      <c r="P7" s="9">
        <f t="shared" si="14"/>
        <v>-0.29858459999999992</v>
      </c>
      <c r="Q7" s="9">
        <f t="shared" si="15"/>
        <v>-0.30644709999999992</v>
      </c>
    </row>
    <row r="8" spans="1:20" x14ac:dyDescent="0.25">
      <c r="A8">
        <f t="shared" si="16"/>
        <v>-1.6499999999999997</v>
      </c>
      <c r="B8" s="9">
        <f t="shared" si="0"/>
        <v>-9.505649999999996E-2</v>
      </c>
      <c r="C8" s="9">
        <f t="shared" si="1"/>
        <v>-0.15360674999999996</v>
      </c>
      <c r="D8" s="9">
        <f t="shared" si="2"/>
        <v>-0.20676974999999992</v>
      </c>
      <c r="E8" s="9">
        <f t="shared" si="3"/>
        <v>-0.19960544999999996</v>
      </c>
      <c r="F8" s="9">
        <f t="shared" si="4"/>
        <v>-0.20957144999999996</v>
      </c>
      <c r="G8" s="9">
        <f t="shared" si="5"/>
        <v>-0.22959337499999996</v>
      </c>
      <c r="H8" s="9">
        <f t="shared" si="6"/>
        <v>-0.23387759999999996</v>
      </c>
      <c r="I8" s="9">
        <f t="shared" si="7"/>
        <v>-0.23689957499999997</v>
      </c>
      <c r="J8" s="9">
        <f t="shared" si="8"/>
        <v>-0.14248574999999994</v>
      </c>
      <c r="K8" s="9">
        <f t="shared" si="9"/>
        <v>-0.14906099999999997</v>
      </c>
      <c r="L8" s="9">
        <f t="shared" si="10"/>
        <v>-0.23853224999999995</v>
      </c>
      <c r="M8" s="9">
        <f t="shared" si="11"/>
        <v>-0.23230349999999994</v>
      </c>
      <c r="N8" s="9">
        <f t="shared" si="12"/>
        <v>-0.20001877499999995</v>
      </c>
      <c r="O8" s="9">
        <f t="shared" si="13"/>
        <v>-0.21179639249999996</v>
      </c>
      <c r="P8" s="9">
        <f t="shared" si="14"/>
        <v>-0.28962614999999992</v>
      </c>
      <c r="Q8" s="9">
        <f t="shared" si="15"/>
        <v>-0.29756677499999995</v>
      </c>
    </row>
    <row r="9" spans="1:20" x14ac:dyDescent="0.25">
      <c r="A9">
        <f t="shared" si="16"/>
        <v>-1.5999999999999996</v>
      </c>
      <c r="B9" s="9">
        <f t="shared" si="0"/>
        <v>-9.0783999999999962E-2</v>
      </c>
      <c r="C9" s="9">
        <f t="shared" si="1"/>
        <v>-0.14764799999999995</v>
      </c>
      <c r="D9" s="9">
        <f t="shared" si="2"/>
        <v>-0.19881599999999994</v>
      </c>
      <c r="E9" s="9">
        <f t="shared" si="3"/>
        <v>-0.19326719999999997</v>
      </c>
      <c r="F9" s="9">
        <f t="shared" si="4"/>
        <v>-0.20312319999999995</v>
      </c>
      <c r="G9" s="9">
        <f t="shared" si="5"/>
        <v>-0.22214399999999995</v>
      </c>
      <c r="H9" s="9">
        <f t="shared" si="6"/>
        <v>-0.22748159999999995</v>
      </c>
      <c r="I9" s="9">
        <f t="shared" si="7"/>
        <v>-0.23032319999999995</v>
      </c>
      <c r="J9" s="9">
        <f t="shared" si="8"/>
        <v>-0.13555199999999995</v>
      </c>
      <c r="K9" s="9">
        <f t="shared" si="9"/>
        <v>-0.14313599999999996</v>
      </c>
      <c r="L9" s="9">
        <f t="shared" si="10"/>
        <v>-0.22857599999999992</v>
      </c>
      <c r="M9" s="9">
        <f t="shared" si="11"/>
        <v>-0.22425599999999993</v>
      </c>
      <c r="N9" s="9">
        <f t="shared" si="12"/>
        <v>-0.19351039999999997</v>
      </c>
      <c r="O9" s="9">
        <f t="shared" si="13"/>
        <v>-0.20540927999999997</v>
      </c>
      <c r="P9" s="9">
        <f t="shared" si="14"/>
        <v>-0.28067839999999988</v>
      </c>
      <c r="Q9" s="9">
        <f t="shared" si="15"/>
        <v>-0.28867839999999995</v>
      </c>
    </row>
    <row r="10" spans="1:20" x14ac:dyDescent="0.25">
      <c r="A10">
        <f t="shared" si="16"/>
        <v>-1.5499999999999996</v>
      </c>
      <c r="B10" s="9">
        <f t="shared" si="0"/>
        <v>-8.6598499999999967E-2</v>
      </c>
      <c r="C10" s="9">
        <f t="shared" si="1"/>
        <v>-0.14177074999999995</v>
      </c>
      <c r="D10" s="9">
        <f t="shared" si="2"/>
        <v>-0.19096774999999994</v>
      </c>
      <c r="E10" s="9">
        <f t="shared" si="3"/>
        <v>-0.18694704999999995</v>
      </c>
      <c r="F10" s="9">
        <f t="shared" si="4"/>
        <v>-0.19668104999999994</v>
      </c>
      <c r="G10" s="9">
        <f t="shared" si="5"/>
        <v>-0.21472537499999994</v>
      </c>
      <c r="H10" s="9">
        <f t="shared" si="6"/>
        <v>-0.22104239999999994</v>
      </c>
      <c r="I10" s="9">
        <f t="shared" si="7"/>
        <v>-0.22370917499999993</v>
      </c>
      <c r="J10" s="9">
        <f t="shared" si="8"/>
        <v>-0.12878174999999997</v>
      </c>
      <c r="K10" s="9">
        <f t="shared" si="9"/>
        <v>-0.13729899999999995</v>
      </c>
      <c r="L10" s="9">
        <f t="shared" si="10"/>
        <v>-0.21879024999999991</v>
      </c>
      <c r="M10" s="9">
        <f t="shared" si="11"/>
        <v>-0.21627149999999992</v>
      </c>
      <c r="N10" s="9">
        <f t="shared" si="12"/>
        <v>-0.18702997499999993</v>
      </c>
      <c r="O10" s="9">
        <f t="shared" si="13"/>
        <v>-0.19902023249999995</v>
      </c>
      <c r="P10" s="9">
        <f t="shared" si="14"/>
        <v>-0.27174134999999988</v>
      </c>
      <c r="Q10" s="9">
        <f t="shared" si="15"/>
        <v>-0.27978197499999991</v>
      </c>
    </row>
    <row r="11" spans="1:20" x14ac:dyDescent="0.25">
      <c r="A11">
        <f t="shared" si="16"/>
        <v>-1.4999999999999996</v>
      </c>
      <c r="B11" s="9">
        <f t="shared" si="0"/>
        <v>-8.2499999999999962E-2</v>
      </c>
      <c r="C11" s="9">
        <f t="shared" si="1"/>
        <v>-0.13597499999999993</v>
      </c>
      <c r="D11" s="9">
        <f t="shared" si="2"/>
        <v>-0.18322499999999992</v>
      </c>
      <c r="E11" s="9">
        <f t="shared" si="3"/>
        <v>-0.18064499999999994</v>
      </c>
      <c r="F11" s="9">
        <f t="shared" si="4"/>
        <v>-0.19024499999999994</v>
      </c>
      <c r="G11" s="9">
        <f t="shared" si="5"/>
        <v>-0.20733749999999995</v>
      </c>
      <c r="H11" s="9">
        <f t="shared" si="6"/>
        <v>-0.21455999999999995</v>
      </c>
      <c r="I11" s="9">
        <f t="shared" si="7"/>
        <v>-0.21705749999999993</v>
      </c>
      <c r="J11" s="9">
        <f t="shared" si="8"/>
        <v>-0.12217499999999995</v>
      </c>
      <c r="K11" s="9">
        <f t="shared" si="9"/>
        <v>-0.13154999999999994</v>
      </c>
      <c r="L11" s="9">
        <f t="shared" si="10"/>
        <v>-0.20917499999999989</v>
      </c>
      <c r="M11" s="9">
        <f t="shared" si="11"/>
        <v>-0.20834999999999992</v>
      </c>
      <c r="N11" s="9">
        <f t="shared" si="12"/>
        <v>-0.18057749999999995</v>
      </c>
      <c r="O11" s="9">
        <f t="shared" si="13"/>
        <v>-0.19262924999999995</v>
      </c>
      <c r="P11" s="9">
        <f t="shared" si="14"/>
        <v>-0.26281499999999991</v>
      </c>
      <c r="Q11" s="9">
        <f t="shared" si="15"/>
        <v>-0.27087749999999994</v>
      </c>
    </row>
    <row r="12" spans="1:20" x14ac:dyDescent="0.25">
      <c r="A12">
        <f t="shared" si="16"/>
        <v>-1.4499999999999995</v>
      </c>
      <c r="B12" s="9">
        <f t="shared" si="0"/>
        <v>-7.8488499999999961E-2</v>
      </c>
      <c r="C12" s="9">
        <f t="shared" si="1"/>
        <v>-0.13026074999999993</v>
      </c>
      <c r="D12" s="9">
        <f t="shared" si="2"/>
        <v>-0.17558774999999993</v>
      </c>
      <c r="E12" s="9">
        <f t="shared" si="3"/>
        <v>-0.17436104999999996</v>
      </c>
      <c r="F12" s="9">
        <f t="shared" si="4"/>
        <v>-0.18381504999999992</v>
      </c>
      <c r="G12" s="9">
        <f t="shared" si="5"/>
        <v>-0.19998037499999993</v>
      </c>
      <c r="H12" s="9">
        <f t="shared" si="6"/>
        <v>-0.20803439999999995</v>
      </c>
      <c r="I12" s="9">
        <f t="shared" si="7"/>
        <v>-0.21036817499999994</v>
      </c>
      <c r="J12" s="9">
        <f t="shared" si="8"/>
        <v>-0.11573174999999994</v>
      </c>
      <c r="K12" s="9">
        <f t="shared" si="9"/>
        <v>-0.12588899999999995</v>
      </c>
      <c r="L12" s="9">
        <f t="shared" si="10"/>
        <v>-0.19973024999999989</v>
      </c>
      <c r="M12" s="9">
        <f t="shared" si="11"/>
        <v>-0.20049149999999991</v>
      </c>
      <c r="N12" s="9">
        <f t="shared" si="12"/>
        <v>-0.17415297499999996</v>
      </c>
      <c r="O12" s="9">
        <f t="shared" si="13"/>
        <v>-0.18623633249999993</v>
      </c>
      <c r="P12" s="9">
        <f t="shared" si="14"/>
        <v>-0.25389934999999991</v>
      </c>
      <c r="Q12" s="9">
        <f t="shared" si="15"/>
        <v>-0.26196497499999993</v>
      </c>
    </row>
    <row r="13" spans="1:20" x14ac:dyDescent="0.25">
      <c r="A13">
        <f t="shared" si="16"/>
        <v>-1.3999999999999995</v>
      </c>
      <c r="B13" s="9">
        <f t="shared" si="0"/>
        <v>-7.456399999999995E-2</v>
      </c>
      <c r="C13" s="9">
        <f t="shared" si="1"/>
        <v>-0.12462799999999993</v>
      </c>
      <c r="D13" s="9">
        <f t="shared" si="2"/>
        <v>-0.16805599999999993</v>
      </c>
      <c r="E13" s="9">
        <f t="shared" si="3"/>
        <v>-0.16809519999999994</v>
      </c>
      <c r="F13" s="9">
        <f t="shared" si="4"/>
        <v>-0.17739119999999994</v>
      </c>
      <c r="G13" s="9">
        <f t="shared" si="5"/>
        <v>-0.19265399999999991</v>
      </c>
      <c r="H13" s="9">
        <f t="shared" si="6"/>
        <v>-0.20146559999999994</v>
      </c>
      <c r="I13" s="9">
        <f t="shared" si="7"/>
        <v>-0.20364119999999994</v>
      </c>
      <c r="J13" s="9">
        <f t="shared" si="8"/>
        <v>-0.10945199999999994</v>
      </c>
      <c r="K13" s="9">
        <f t="shared" si="9"/>
        <v>-0.12031599999999994</v>
      </c>
      <c r="L13" s="9">
        <f t="shared" si="10"/>
        <v>-0.1904559999999999</v>
      </c>
      <c r="M13" s="9">
        <f t="shared" si="11"/>
        <v>-0.19269599999999992</v>
      </c>
      <c r="N13" s="9">
        <f t="shared" si="12"/>
        <v>-0.16775639999999992</v>
      </c>
      <c r="O13" s="9">
        <f t="shared" si="13"/>
        <v>-0.17984147999999991</v>
      </c>
      <c r="P13" s="9">
        <f t="shared" si="14"/>
        <v>-0.24499439999999986</v>
      </c>
      <c r="Q13" s="9">
        <f t="shared" si="15"/>
        <v>-0.25304439999999989</v>
      </c>
    </row>
    <row r="14" spans="1:20" x14ac:dyDescent="0.25">
      <c r="A14">
        <f t="shared" si="16"/>
        <v>-1.3499999999999994</v>
      </c>
      <c r="B14" s="9">
        <f t="shared" si="0"/>
        <v>-7.0726499999999942E-2</v>
      </c>
      <c r="C14" s="9">
        <f t="shared" si="1"/>
        <v>-0.11907674999999993</v>
      </c>
      <c r="D14" s="9">
        <f t="shared" si="2"/>
        <v>-0.1606297499999999</v>
      </c>
      <c r="E14" s="9">
        <f t="shared" si="3"/>
        <v>-0.16184744999999995</v>
      </c>
      <c r="F14" s="9">
        <f t="shared" si="4"/>
        <v>-0.17097344999999992</v>
      </c>
      <c r="G14" s="9">
        <f t="shared" si="5"/>
        <v>-0.18535837499999994</v>
      </c>
      <c r="H14" s="9">
        <f t="shared" si="6"/>
        <v>-0.1948535999999999</v>
      </c>
      <c r="I14" s="9">
        <f t="shared" si="7"/>
        <v>-0.19687657499999991</v>
      </c>
      <c r="J14" s="9">
        <f t="shared" si="8"/>
        <v>-0.10333574999999992</v>
      </c>
      <c r="K14" s="9">
        <f t="shared" si="9"/>
        <v>-0.11483099999999993</v>
      </c>
      <c r="L14" s="9">
        <f t="shared" si="10"/>
        <v>-0.18135224999999988</v>
      </c>
      <c r="M14" s="9">
        <f t="shared" si="11"/>
        <v>-0.18496349999999989</v>
      </c>
      <c r="N14" s="9">
        <f t="shared" si="12"/>
        <v>-0.16138777499999993</v>
      </c>
      <c r="O14" s="9">
        <f t="shared" si="13"/>
        <v>-0.17344469249999994</v>
      </c>
      <c r="P14" s="9">
        <f t="shared" si="14"/>
        <v>-0.23610014999999987</v>
      </c>
      <c r="Q14" s="9">
        <f t="shared" si="15"/>
        <v>-0.2441157749999999</v>
      </c>
    </row>
    <row r="15" spans="1:20" x14ac:dyDescent="0.25">
      <c r="A15">
        <f t="shared" si="16"/>
        <v>-1.2999999999999994</v>
      </c>
      <c r="B15" s="9">
        <f t="shared" si="0"/>
        <v>-6.6975999999999952E-2</v>
      </c>
      <c r="C15" s="9">
        <f t="shared" si="1"/>
        <v>-0.11360699999999993</v>
      </c>
      <c r="D15" s="9">
        <f t="shared" si="2"/>
        <v>-0.15330899999999992</v>
      </c>
      <c r="E15" s="9">
        <f t="shared" si="3"/>
        <v>-0.15561779999999995</v>
      </c>
      <c r="F15" s="9">
        <f t="shared" si="4"/>
        <v>-0.16456179999999992</v>
      </c>
      <c r="G15" s="9">
        <f t="shared" si="5"/>
        <v>-0.17809349999999993</v>
      </c>
      <c r="H15" s="9">
        <f t="shared" si="6"/>
        <v>-0.1881983999999999</v>
      </c>
      <c r="I15" s="9">
        <f t="shared" si="7"/>
        <v>-0.19007429999999992</v>
      </c>
      <c r="J15" s="9">
        <f t="shared" si="8"/>
        <v>-9.7382999999999914E-2</v>
      </c>
      <c r="K15" s="9">
        <f t="shared" si="9"/>
        <v>-0.10943399999999995</v>
      </c>
      <c r="L15" s="9">
        <f t="shared" si="10"/>
        <v>-0.17241899999999988</v>
      </c>
      <c r="M15" s="9">
        <f t="shared" si="11"/>
        <v>-0.1772939999999999</v>
      </c>
      <c r="N15" s="9">
        <f t="shared" si="12"/>
        <v>-0.15504709999999991</v>
      </c>
      <c r="O15" s="9">
        <f t="shared" si="13"/>
        <v>-0.16704596999999993</v>
      </c>
      <c r="P15" s="9">
        <f t="shared" si="14"/>
        <v>-0.22721659999999988</v>
      </c>
      <c r="Q15" s="9">
        <f t="shared" si="15"/>
        <v>-0.23517909999999989</v>
      </c>
    </row>
    <row r="16" spans="1:20" x14ac:dyDescent="0.25">
      <c r="A16">
        <f t="shared" si="16"/>
        <v>-1.2499999999999993</v>
      </c>
      <c r="B16" s="9">
        <f t="shared" si="0"/>
        <v>-6.3312499999999938E-2</v>
      </c>
      <c r="C16" s="9">
        <f t="shared" si="1"/>
        <v>-0.10821874999999992</v>
      </c>
      <c r="D16" s="9">
        <f t="shared" si="2"/>
        <v>-0.14609374999999991</v>
      </c>
      <c r="E16" s="9">
        <f t="shared" si="3"/>
        <v>-0.14940624999999993</v>
      </c>
      <c r="F16" s="9">
        <f t="shared" si="4"/>
        <v>-0.15815624999999991</v>
      </c>
      <c r="G16" s="9">
        <f t="shared" si="5"/>
        <v>-0.17085937499999992</v>
      </c>
      <c r="H16" s="9">
        <f t="shared" si="6"/>
        <v>-0.18149999999999991</v>
      </c>
      <c r="I16" s="9">
        <f t="shared" si="7"/>
        <v>-0.18323437499999992</v>
      </c>
      <c r="J16" s="9">
        <f t="shared" si="8"/>
        <v>-9.1593749999999918E-2</v>
      </c>
      <c r="K16" s="9">
        <f t="shared" si="9"/>
        <v>-0.10412499999999993</v>
      </c>
      <c r="L16" s="9">
        <f t="shared" si="10"/>
        <v>-0.16365624999999989</v>
      </c>
      <c r="M16" s="9">
        <f t="shared" si="11"/>
        <v>-0.16968749999999988</v>
      </c>
      <c r="N16" s="9">
        <f t="shared" si="12"/>
        <v>-0.14873437499999992</v>
      </c>
      <c r="O16" s="9">
        <f t="shared" si="13"/>
        <v>-0.16064531249999991</v>
      </c>
      <c r="P16" s="9">
        <f t="shared" si="14"/>
        <v>-0.21834374999999986</v>
      </c>
      <c r="Q16" s="9">
        <f t="shared" si="15"/>
        <v>-0.22623437499999988</v>
      </c>
    </row>
    <row r="17" spans="1:17" x14ac:dyDescent="0.25">
      <c r="A17">
        <f t="shared" si="16"/>
        <v>-1.1999999999999993</v>
      </c>
      <c r="B17" s="9">
        <f t="shared" si="0"/>
        <v>-5.9735999999999942E-2</v>
      </c>
      <c r="C17" s="9">
        <f t="shared" si="1"/>
        <v>-0.10291199999999992</v>
      </c>
      <c r="D17" s="9">
        <f t="shared" si="2"/>
        <v>-0.13898399999999989</v>
      </c>
      <c r="E17" s="9">
        <f t="shared" si="3"/>
        <v>-0.14321279999999992</v>
      </c>
      <c r="F17" s="9">
        <f t="shared" si="4"/>
        <v>-0.15175679999999991</v>
      </c>
      <c r="G17" s="9">
        <f t="shared" si="5"/>
        <v>-0.16365599999999991</v>
      </c>
      <c r="H17" s="9">
        <f t="shared" si="6"/>
        <v>-0.1747583999999999</v>
      </c>
      <c r="I17" s="9">
        <f t="shared" si="7"/>
        <v>-0.1763567999999999</v>
      </c>
      <c r="J17" s="9">
        <f t="shared" si="8"/>
        <v>-8.5967999999999933E-2</v>
      </c>
      <c r="K17" s="9">
        <f t="shared" si="9"/>
        <v>-9.8903999999999936E-2</v>
      </c>
      <c r="L17" s="9">
        <f t="shared" si="10"/>
        <v>-0.15506399999999987</v>
      </c>
      <c r="M17" s="9">
        <f t="shared" si="11"/>
        <v>-0.1621439999999999</v>
      </c>
      <c r="N17" s="9">
        <f t="shared" si="12"/>
        <v>-0.14244959999999993</v>
      </c>
      <c r="O17" s="9">
        <f t="shared" si="13"/>
        <v>-0.15424271999999992</v>
      </c>
      <c r="P17" s="9">
        <f t="shared" si="14"/>
        <v>-0.20948159999999985</v>
      </c>
      <c r="Q17" s="9">
        <f t="shared" si="15"/>
        <v>-0.21728159999999988</v>
      </c>
    </row>
    <row r="18" spans="1:17" x14ac:dyDescent="0.25">
      <c r="A18">
        <f t="shared" si="16"/>
        <v>-1.1499999999999992</v>
      </c>
      <c r="B18" s="9">
        <f t="shared" si="0"/>
        <v>-5.6246499999999949E-2</v>
      </c>
      <c r="C18" s="9">
        <f t="shared" si="1"/>
        <v>-9.7686749999999919E-2</v>
      </c>
      <c r="D18" s="9">
        <f t="shared" si="2"/>
        <v>-0.1319797499999999</v>
      </c>
      <c r="E18" s="9">
        <f t="shared" si="3"/>
        <v>-0.13703744999999992</v>
      </c>
      <c r="F18" s="9">
        <f t="shared" si="4"/>
        <v>-0.14536344999999989</v>
      </c>
      <c r="G18" s="9">
        <f t="shared" si="5"/>
        <v>-0.1564833749999999</v>
      </c>
      <c r="H18" s="9">
        <f t="shared" si="6"/>
        <v>-0.16797359999999992</v>
      </c>
      <c r="I18" s="9">
        <f t="shared" si="7"/>
        <v>-0.1694415749999999</v>
      </c>
      <c r="J18" s="9">
        <f t="shared" si="8"/>
        <v>-8.0505749999999918E-2</v>
      </c>
      <c r="K18" s="9">
        <f t="shared" si="9"/>
        <v>-9.3770999999999938E-2</v>
      </c>
      <c r="L18" s="9">
        <f t="shared" si="10"/>
        <v>-0.14664224999999986</v>
      </c>
      <c r="M18" s="9">
        <f t="shared" si="11"/>
        <v>-0.15466349999999987</v>
      </c>
      <c r="N18" s="9">
        <f t="shared" si="12"/>
        <v>-0.1361927749999999</v>
      </c>
      <c r="O18" s="9">
        <f t="shared" si="13"/>
        <v>-0.14783819249999991</v>
      </c>
      <c r="P18" s="9">
        <f t="shared" si="14"/>
        <v>-0.20063014999999987</v>
      </c>
      <c r="Q18" s="9">
        <f t="shared" si="15"/>
        <v>-0.20832077499999987</v>
      </c>
    </row>
    <row r="19" spans="1:17" x14ac:dyDescent="0.25">
      <c r="A19">
        <f t="shared" si="16"/>
        <v>-1.0999999999999992</v>
      </c>
      <c r="B19" s="9">
        <f t="shared" si="0"/>
        <v>-5.2843999999999947E-2</v>
      </c>
      <c r="C19" s="9">
        <f t="shared" si="1"/>
        <v>-9.2542999999999903E-2</v>
      </c>
      <c r="D19" s="9">
        <f t="shared" si="2"/>
        <v>-0.12508099999999989</v>
      </c>
      <c r="E19" s="9">
        <f t="shared" si="3"/>
        <v>-0.13088019999999992</v>
      </c>
      <c r="F19" s="9">
        <f t="shared" si="4"/>
        <v>-0.13897619999999991</v>
      </c>
      <c r="G19" s="9">
        <f t="shared" si="5"/>
        <v>-0.14934149999999988</v>
      </c>
      <c r="H19" s="9">
        <f t="shared" si="6"/>
        <v>-0.16114559999999989</v>
      </c>
      <c r="I19" s="9">
        <f t="shared" si="7"/>
        <v>-0.16248869999999987</v>
      </c>
      <c r="J19" s="9">
        <f t="shared" si="8"/>
        <v>-7.5206999999999913E-2</v>
      </c>
      <c r="K19" s="9">
        <f t="shared" si="9"/>
        <v>-8.8725999999999916E-2</v>
      </c>
      <c r="L19" s="9">
        <f t="shared" si="10"/>
        <v>-0.13839099999999988</v>
      </c>
      <c r="M19" s="9">
        <f t="shared" si="11"/>
        <v>-0.14724599999999988</v>
      </c>
      <c r="N19" s="9">
        <f t="shared" si="12"/>
        <v>-0.12996389999999991</v>
      </c>
      <c r="O19" s="9">
        <f t="shared" si="13"/>
        <v>-0.14143172999999989</v>
      </c>
      <c r="P19" s="9">
        <f t="shared" si="14"/>
        <v>-0.19178939999999983</v>
      </c>
      <c r="Q19" s="9">
        <f t="shared" si="15"/>
        <v>-0.19935189999999983</v>
      </c>
    </row>
    <row r="20" spans="1:17" x14ac:dyDescent="0.25">
      <c r="A20">
        <f t="shared" si="16"/>
        <v>-1.0499999999999992</v>
      </c>
      <c r="B20" s="9">
        <f t="shared" si="0"/>
        <v>-4.9528499999999941E-2</v>
      </c>
      <c r="C20" s="9">
        <f t="shared" si="1"/>
        <v>-8.7480749999999899E-2</v>
      </c>
      <c r="D20" s="9">
        <f t="shared" si="2"/>
        <v>-0.11828774999999989</v>
      </c>
      <c r="E20" s="9">
        <f t="shared" si="3"/>
        <v>-0.12474104999999991</v>
      </c>
      <c r="F20" s="9">
        <f t="shared" si="4"/>
        <v>-0.13259504999999988</v>
      </c>
      <c r="G20" s="9">
        <f t="shared" si="5"/>
        <v>-0.14223037499999988</v>
      </c>
      <c r="H20" s="9">
        <f t="shared" si="6"/>
        <v>-0.15427439999999987</v>
      </c>
      <c r="I20" s="9">
        <f t="shared" si="7"/>
        <v>-0.15549817499999988</v>
      </c>
      <c r="J20" s="9">
        <f t="shared" si="8"/>
        <v>-7.0071749999999919E-2</v>
      </c>
      <c r="K20" s="9">
        <f t="shared" si="9"/>
        <v>-8.3768999999999927E-2</v>
      </c>
      <c r="L20" s="9">
        <f t="shared" si="10"/>
        <v>-0.13031024999999985</v>
      </c>
      <c r="M20" s="9">
        <f t="shared" si="11"/>
        <v>-0.13989149999999986</v>
      </c>
      <c r="N20" s="9">
        <f t="shared" si="12"/>
        <v>-0.1237629749999999</v>
      </c>
      <c r="O20" s="9">
        <f t="shared" si="13"/>
        <v>-0.1350233324999999</v>
      </c>
      <c r="P20" s="9">
        <f t="shared" si="14"/>
        <v>-0.18295934999999985</v>
      </c>
      <c r="Q20" s="9">
        <f t="shared" si="15"/>
        <v>-0.19037497499999986</v>
      </c>
    </row>
    <row r="21" spans="1:17" x14ac:dyDescent="0.25">
      <c r="A21">
        <f t="shared" si="16"/>
        <v>-0.99999999999999911</v>
      </c>
      <c r="B21" s="9">
        <f t="shared" si="0"/>
        <v>-4.6299999999999938E-2</v>
      </c>
      <c r="C21" s="9">
        <f t="shared" si="1"/>
        <v>-8.2499999999999907E-2</v>
      </c>
      <c r="D21" s="9">
        <f t="shared" si="2"/>
        <v>-0.11159999999999988</v>
      </c>
      <c r="E21" s="9">
        <f t="shared" si="3"/>
        <v>-0.11861999999999991</v>
      </c>
      <c r="F21" s="9">
        <f t="shared" si="4"/>
        <v>-0.12621999999999989</v>
      </c>
      <c r="G21" s="9">
        <f t="shared" si="5"/>
        <v>-0.13514999999999988</v>
      </c>
      <c r="H21" s="9">
        <f t="shared" si="6"/>
        <v>-0.14735999999999988</v>
      </c>
      <c r="I21" s="9">
        <f t="shared" si="7"/>
        <v>-0.14846999999999988</v>
      </c>
      <c r="J21" s="9">
        <f t="shared" si="8"/>
        <v>-6.5099999999999908E-2</v>
      </c>
      <c r="K21" s="9">
        <f t="shared" si="9"/>
        <v>-7.8899999999999915E-2</v>
      </c>
      <c r="L21" s="9">
        <f t="shared" si="10"/>
        <v>-0.12239999999999986</v>
      </c>
      <c r="M21" s="9">
        <f t="shared" si="11"/>
        <v>-0.13259999999999986</v>
      </c>
      <c r="N21" s="9">
        <f t="shared" si="12"/>
        <v>-0.11758999999999989</v>
      </c>
      <c r="O21" s="9">
        <f t="shared" si="13"/>
        <v>-0.12861299999999989</v>
      </c>
      <c r="P21" s="9">
        <f t="shared" si="14"/>
        <v>-0.17413999999999982</v>
      </c>
      <c r="Q21" s="9">
        <f t="shared" si="15"/>
        <v>-0.18138999999999983</v>
      </c>
    </row>
    <row r="22" spans="1:17" x14ac:dyDescent="0.25">
      <c r="A22">
        <f t="shared" si="16"/>
        <v>-0.94999999999999907</v>
      </c>
      <c r="B22" s="9">
        <f t="shared" si="0"/>
        <v>-4.315849999999994E-2</v>
      </c>
      <c r="C22" s="9">
        <f t="shared" si="1"/>
        <v>-7.7600749999999899E-2</v>
      </c>
      <c r="D22" s="9">
        <f t="shared" si="2"/>
        <v>-0.10501774999999988</v>
      </c>
      <c r="E22" s="9">
        <f t="shared" si="3"/>
        <v>-0.1125170499999999</v>
      </c>
      <c r="F22" s="9">
        <f t="shared" si="4"/>
        <v>-0.11985104999999988</v>
      </c>
      <c r="G22" s="9">
        <f t="shared" si="5"/>
        <v>-0.12810037499999988</v>
      </c>
      <c r="H22" s="9">
        <f t="shared" si="6"/>
        <v>-0.14040239999999987</v>
      </c>
      <c r="I22" s="9">
        <f t="shared" si="7"/>
        <v>-0.14140417499999988</v>
      </c>
      <c r="J22" s="9">
        <f t="shared" si="8"/>
        <v>-6.0291749999999908E-2</v>
      </c>
      <c r="K22" s="9">
        <f t="shared" si="9"/>
        <v>-7.4118999999999907E-2</v>
      </c>
      <c r="L22" s="9">
        <f t="shared" si="10"/>
        <v>-0.11466024999999985</v>
      </c>
      <c r="M22" s="9">
        <f t="shared" si="11"/>
        <v>-0.12537149999999986</v>
      </c>
      <c r="N22" s="9">
        <f t="shared" si="12"/>
        <v>-0.11144497499999989</v>
      </c>
      <c r="O22" s="9">
        <f t="shared" si="13"/>
        <v>-0.12220073249999988</v>
      </c>
      <c r="P22" s="9">
        <f t="shared" si="14"/>
        <v>-0.16533134999999982</v>
      </c>
      <c r="Q22" s="9">
        <f t="shared" si="15"/>
        <v>-0.17239697499999984</v>
      </c>
    </row>
    <row r="23" spans="1:17" x14ac:dyDescent="0.25">
      <c r="A23">
        <f t="shared" si="16"/>
        <v>-0.89999999999999902</v>
      </c>
      <c r="B23" s="9">
        <f t="shared" si="0"/>
        <v>-4.0103999999999938E-2</v>
      </c>
      <c r="C23" s="9">
        <f t="shared" si="1"/>
        <v>-7.2782999999999903E-2</v>
      </c>
      <c r="D23" s="9">
        <f t="shared" si="2"/>
        <v>-9.8540999999999879E-2</v>
      </c>
      <c r="E23" s="9">
        <f t="shared" si="3"/>
        <v>-0.10643219999999989</v>
      </c>
      <c r="F23" s="9">
        <f t="shared" si="4"/>
        <v>-0.11348819999999987</v>
      </c>
      <c r="G23" s="9">
        <f t="shared" si="5"/>
        <v>-0.12108149999999987</v>
      </c>
      <c r="H23" s="9">
        <f t="shared" si="6"/>
        <v>-0.13340159999999987</v>
      </c>
      <c r="I23" s="9">
        <f t="shared" si="7"/>
        <v>-0.13430069999999988</v>
      </c>
      <c r="J23" s="9">
        <f t="shared" si="8"/>
        <v>-5.5646999999999912E-2</v>
      </c>
      <c r="K23" s="9">
        <f t="shared" si="9"/>
        <v>-6.9425999999999904E-2</v>
      </c>
      <c r="L23" s="9">
        <f t="shared" si="10"/>
        <v>-0.10709099999999985</v>
      </c>
      <c r="M23" s="9">
        <f t="shared" si="11"/>
        <v>-0.11820599999999985</v>
      </c>
      <c r="N23" s="9">
        <f t="shared" si="12"/>
        <v>-0.10532789999999988</v>
      </c>
      <c r="O23" s="9">
        <f t="shared" si="13"/>
        <v>-0.11578652999999989</v>
      </c>
      <c r="P23" s="9">
        <f t="shared" si="14"/>
        <v>-0.15653339999999982</v>
      </c>
      <c r="Q23" s="9">
        <f t="shared" si="15"/>
        <v>-0.16339589999999982</v>
      </c>
    </row>
    <row r="24" spans="1:17" x14ac:dyDescent="0.25">
      <c r="A24">
        <f t="shared" si="16"/>
        <v>-0.84999999999999898</v>
      </c>
      <c r="B24" s="9">
        <f t="shared" si="0"/>
        <v>-3.7136499999999933E-2</v>
      </c>
      <c r="C24" s="9">
        <f t="shared" si="1"/>
        <v>-6.8046749999999906E-2</v>
      </c>
      <c r="D24" s="9">
        <f t="shared" si="2"/>
        <v>-9.216974999999987E-2</v>
      </c>
      <c r="E24" s="9">
        <f t="shared" si="3"/>
        <v>-0.10036544999999988</v>
      </c>
      <c r="F24" s="9">
        <f t="shared" si="4"/>
        <v>-0.10713144999999986</v>
      </c>
      <c r="G24" s="9">
        <f t="shared" si="5"/>
        <v>-0.11409337499999986</v>
      </c>
      <c r="H24" s="9">
        <f t="shared" si="6"/>
        <v>-0.12635759999999985</v>
      </c>
      <c r="I24" s="9">
        <f t="shared" si="7"/>
        <v>-0.12715957499999983</v>
      </c>
      <c r="J24" s="9">
        <f t="shared" si="8"/>
        <v>-5.1165749999999906E-2</v>
      </c>
      <c r="K24" s="9">
        <f t="shared" si="9"/>
        <v>-6.4820999999999906E-2</v>
      </c>
      <c r="L24" s="9">
        <f t="shared" si="10"/>
        <v>-9.9692249999999857E-2</v>
      </c>
      <c r="M24" s="9">
        <f t="shared" si="11"/>
        <v>-0.11110349999999984</v>
      </c>
      <c r="N24" s="9">
        <f t="shared" si="12"/>
        <v>-9.9238774999999876E-2</v>
      </c>
      <c r="O24" s="9">
        <f t="shared" si="13"/>
        <v>-0.10937039249999987</v>
      </c>
      <c r="P24" s="9">
        <f t="shared" si="14"/>
        <v>-0.1477461499999998</v>
      </c>
      <c r="Q24" s="9">
        <f t="shared" si="15"/>
        <v>-0.15438677499999981</v>
      </c>
    </row>
    <row r="25" spans="1:17" x14ac:dyDescent="0.25">
      <c r="A25">
        <f t="shared" si="16"/>
        <v>-0.79999999999999893</v>
      </c>
      <c r="B25" s="9">
        <f t="shared" si="0"/>
        <v>-3.4255999999999939E-2</v>
      </c>
      <c r="C25" s="9">
        <f t="shared" si="1"/>
        <v>-6.3391999999999893E-2</v>
      </c>
      <c r="D25" s="9">
        <f t="shared" si="2"/>
        <v>-8.5903999999999855E-2</v>
      </c>
      <c r="E25" s="9">
        <f t="shared" si="3"/>
        <v>-9.4316799999999881E-2</v>
      </c>
      <c r="F25" s="9">
        <f t="shared" si="4"/>
        <v>-0.10078079999999986</v>
      </c>
      <c r="G25" s="9">
        <f t="shared" si="5"/>
        <v>-0.10713599999999986</v>
      </c>
      <c r="H25" s="9">
        <f t="shared" si="6"/>
        <v>-0.11927039999999985</v>
      </c>
      <c r="I25" s="9">
        <f t="shared" si="7"/>
        <v>-0.11998079999999985</v>
      </c>
      <c r="J25" s="9">
        <f t="shared" si="8"/>
        <v>-4.6847999999999911E-2</v>
      </c>
      <c r="K25" s="9">
        <f t="shared" si="9"/>
        <v>-6.0303999999999913E-2</v>
      </c>
      <c r="L25" s="9">
        <f t="shared" si="10"/>
        <v>-9.2463999999999852E-2</v>
      </c>
      <c r="M25" s="9">
        <f t="shared" si="11"/>
        <v>-0.10406399999999984</v>
      </c>
      <c r="N25" s="9">
        <f t="shared" si="12"/>
        <v>-9.3177599999999874E-2</v>
      </c>
      <c r="O25" s="9">
        <f t="shared" si="13"/>
        <v>-0.10295231999999986</v>
      </c>
      <c r="P25" s="9">
        <f t="shared" si="14"/>
        <v>-0.1389695999999998</v>
      </c>
      <c r="Q25" s="9">
        <f t="shared" si="15"/>
        <v>-0.14536959999999982</v>
      </c>
    </row>
    <row r="26" spans="1:17" x14ac:dyDescent="0.25">
      <c r="A26">
        <f t="shared" si="16"/>
        <v>-0.74999999999999889</v>
      </c>
      <c r="B26" s="9">
        <f t="shared" si="0"/>
        <v>-3.1462499999999935E-2</v>
      </c>
      <c r="C26" s="9">
        <f t="shared" si="1"/>
        <v>-5.8818749999999892E-2</v>
      </c>
      <c r="D26" s="9">
        <f t="shared" si="2"/>
        <v>-7.9743749999999863E-2</v>
      </c>
      <c r="E26" s="9">
        <f t="shared" si="3"/>
        <v>-8.8286249999999872E-2</v>
      </c>
      <c r="F26" s="9">
        <f t="shared" si="4"/>
        <v>-9.4436249999999861E-2</v>
      </c>
      <c r="G26" s="9">
        <f t="shared" si="5"/>
        <v>-0.10020937499999985</v>
      </c>
      <c r="H26" s="9">
        <f t="shared" si="6"/>
        <v>-0.11213999999999984</v>
      </c>
      <c r="I26" s="9">
        <f t="shared" si="7"/>
        <v>-0.11276437499999983</v>
      </c>
      <c r="J26" s="9">
        <f t="shared" si="8"/>
        <v>-4.2693749999999905E-2</v>
      </c>
      <c r="K26" s="9">
        <f t="shared" si="9"/>
        <v>-5.5874999999999904E-2</v>
      </c>
      <c r="L26" s="9">
        <f t="shared" si="10"/>
        <v>-8.540624999999985E-2</v>
      </c>
      <c r="M26" s="9">
        <f t="shared" si="11"/>
        <v>-9.7087499999999841E-2</v>
      </c>
      <c r="N26" s="9">
        <f t="shared" si="12"/>
        <v>-8.7144374999999871E-2</v>
      </c>
      <c r="O26" s="9">
        <f t="shared" si="13"/>
        <v>-9.653231249999987E-2</v>
      </c>
      <c r="P26" s="9">
        <f t="shared" si="14"/>
        <v>-0.13020374999999981</v>
      </c>
      <c r="Q26" s="9">
        <f t="shared" si="15"/>
        <v>-0.1363443749999998</v>
      </c>
    </row>
    <row r="27" spans="1:17" x14ac:dyDescent="0.25">
      <c r="A27">
        <f t="shared" si="16"/>
        <v>-0.69999999999999885</v>
      </c>
      <c r="B27" s="9">
        <f t="shared" si="0"/>
        <v>-2.8755999999999938E-2</v>
      </c>
      <c r="C27" s="9">
        <f t="shared" si="1"/>
        <v>-5.4326999999999896E-2</v>
      </c>
      <c r="D27" s="9">
        <f t="shared" si="2"/>
        <v>-7.3688999999999866E-2</v>
      </c>
      <c r="E27" s="9">
        <f t="shared" si="3"/>
        <v>-8.2273799999999869E-2</v>
      </c>
      <c r="F27" s="9">
        <f t="shared" si="4"/>
        <v>-8.8097799999999851E-2</v>
      </c>
      <c r="G27" s="9">
        <f t="shared" si="5"/>
        <v>-9.3313499999999841E-2</v>
      </c>
      <c r="H27" s="9">
        <f t="shared" si="6"/>
        <v>-0.10496639999999983</v>
      </c>
      <c r="I27" s="9">
        <f t="shared" si="7"/>
        <v>-0.10551029999999983</v>
      </c>
      <c r="J27" s="9">
        <f t="shared" si="8"/>
        <v>-3.8702999999999904E-2</v>
      </c>
      <c r="K27" s="9">
        <f t="shared" si="9"/>
        <v>-5.1533999999999899E-2</v>
      </c>
      <c r="L27" s="9">
        <f t="shared" si="10"/>
        <v>-7.8518999999999839E-2</v>
      </c>
      <c r="M27" s="9">
        <f t="shared" si="11"/>
        <v>-9.0173999999999838E-2</v>
      </c>
      <c r="N27" s="9">
        <f t="shared" si="12"/>
        <v>-8.1139099999999867E-2</v>
      </c>
      <c r="O27" s="9">
        <f t="shared" si="13"/>
        <v>-9.0110369999999856E-2</v>
      </c>
      <c r="P27" s="9">
        <f t="shared" si="14"/>
        <v>-0.12144859999999978</v>
      </c>
      <c r="Q27" s="9">
        <f t="shared" si="15"/>
        <v>-0.12731109999999979</v>
      </c>
    </row>
    <row r="28" spans="1:17" x14ac:dyDescent="0.25">
      <c r="A28">
        <f t="shared" si="16"/>
        <v>-0.6499999999999988</v>
      </c>
      <c r="B28" s="9">
        <f t="shared" si="0"/>
        <v>-2.6136499999999938E-2</v>
      </c>
      <c r="C28" s="9">
        <f t="shared" si="1"/>
        <v>-4.9916749999999892E-2</v>
      </c>
      <c r="D28" s="9">
        <f t="shared" si="2"/>
        <v>-6.7739749999999863E-2</v>
      </c>
      <c r="E28" s="9">
        <f t="shared" si="3"/>
        <v>-7.627944999999986E-2</v>
      </c>
      <c r="F28" s="9">
        <f t="shared" si="4"/>
        <v>-8.1765449999999851E-2</v>
      </c>
      <c r="G28" s="9">
        <f t="shared" si="5"/>
        <v>-8.6448374999999827E-2</v>
      </c>
      <c r="H28" s="9">
        <f t="shared" si="6"/>
        <v>-9.7749599999999826E-2</v>
      </c>
      <c r="I28" s="9">
        <f t="shared" si="7"/>
        <v>-9.8218574999999822E-2</v>
      </c>
      <c r="J28" s="9">
        <f t="shared" si="8"/>
        <v>-3.4875749999999907E-2</v>
      </c>
      <c r="K28" s="9">
        <f t="shared" si="9"/>
        <v>-4.7280999999999899E-2</v>
      </c>
      <c r="L28" s="9">
        <f t="shared" si="10"/>
        <v>-7.1802249999999845E-2</v>
      </c>
      <c r="M28" s="9">
        <f t="shared" si="11"/>
        <v>-8.3323499999999828E-2</v>
      </c>
      <c r="N28" s="9">
        <f t="shared" si="12"/>
        <v>-7.5161774999999861E-2</v>
      </c>
      <c r="O28" s="9">
        <f t="shared" si="13"/>
        <v>-8.3686492499999848E-2</v>
      </c>
      <c r="P28" s="9">
        <f t="shared" si="14"/>
        <v>-0.11270414999999978</v>
      </c>
      <c r="Q28" s="9">
        <f t="shared" si="15"/>
        <v>-0.11826977499999979</v>
      </c>
    </row>
    <row r="29" spans="1:17" x14ac:dyDescent="0.25">
      <c r="A29">
        <f t="shared" si="16"/>
        <v>-0.59999999999999876</v>
      </c>
      <c r="B29" s="9">
        <f t="shared" si="0"/>
        <v>-2.3603999999999938E-2</v>
      </c>
      <c r="C29" s="9">
        <f t="shared" si="1"/>
        <v>-4.5587999999999892E-2</v>
      </c>
      <c r="D29" s="9">
        <f t="shared" si="2"/>
        <v>-6.1895999999999854E-2</v>
      </c>
      <c r="E29" s="9">
        <f t="shared" si="3"/>
        <v>-7.0303199999999844E-2</v>
      </c>
      <c r="F29" s="9">
        <f t="shared" si="4"/>
        <v>-7.5439199999999845E-2</v>
      </c>
      <c r="G29" s="9">
        <f t="shared" si="5"/>
        <v>-7.9613999999999838E-2</v>
      </c>
      <c r="H29" s="9">
        <f t="shared" si="6"/>
        <v>-9.0489599999999823E-2</v>
      </c>
      <c r="I29" s="9">
        <f t="shared" si="7"/>
        <v>-9.0889199999999823E-2</v>
      </c>
      <c r="J29" s="9">
        <f t="shared" si="8"/>
        <v>-3.1211999999999906E-2</v>
      </c>
      <c r="K29" s="9">
        <f t="shared" si="9"/>
        <v>-4.3115999999999897E-2</v>
      </c>
      <c r="L29" s="9">
        <f t="shared" si="10"/>
        <v>-6.5255999999999842E-2</v>
      </c>
      <c r="M29" s="9">
        <f t="shared" si="11"/>
        <v>-7.6535999999999826E-2</v>
      </c>
      <c r="N29" s="9">
        <f t="shared" si="12"/>
        <v>-6.9212399999999855E-2</v>
      </c>
      <c r="O29" s="9">
        <f t="shared" si="13"/>
        <v>-7.7260679999999846E-2</v>
      </c>
      <c r="P29" s="9">
        <f t="shared" si="14"/>
        <v>-0.10397039999999977</v>
      </c>
      <c r="Q29" s="9">
        <f t="shared" si="15"/>
        <v>-0.10922039999999977</v>
      </c>
    </row>
    <row r="30" spans="1:17" x14ac:dyDescent="0.25">
      <c r="A30">
        <f t="shared" si="16"/>
        <v>-0.54999999999999871</v>
      </c>
      <c r="B30" s="9">
        <f t="shared" si="0"/>
        <v>-2.1158499999999938E-2</v>
      </c>
      <c r="C30" s="9">
        <f t="shared" si="1"/>
        <v>-4.1340749999999891E-2</v>
      </c>
      <c r="D30" s="9">
        <f t="shared" si="2"/>
        <v>-5.6157749999999854E-2</v>
      </c>
      <c r="E30" s="9">
        <f t="shared" si="3"/>
        <v>-6.4345049999999848E-2</v>
      </c>
      <c r="F30" s="9">
        <f t="shared" si="4"/>
        <v>-6.9119049999999835E-2</v>
      </c>
      <c r="G30" s="9">
        <f t="shared" si="5"/>
        <v>-7.281037499999983E-2</v>
      </c>
      <c r="H30" s="9">
        <f t="shared" si="6"/>
        <v>-8.3186399999999799E-2</v>
      </c>
      <c r="I30" s="9">
        <f t="shared" si="7"/>
        <v>-8.352217499999981E-2</v>
      </c>
      <c r="J30" s="9">
        <f t="shared" si="8"/>
        <v>-2.771174999999991E-2</v>
      </c>
      <c r="K30" s="9">
        <f t="shared" si="9"/>
        <v>-3.9038999999999893E-2</v>
      </c>
      <c r="L30" s="9">
        <f t="shared" si="10"/>
        <v>-5.8880249999999835E-2</v>
      </c>
      <c r="M30" s="9">
        <f t="shared" si="11"/>
        <v>-6.9811499999999818E-2</v>
      </c>
      <c r="N30" s="9">
        <f t="shared" si="12"/>
        <v>-6.3290974999999847E-2</v>
      </c>
      <c r="O30" s="9">
        <f t="shared" si="13"/>
        <v>-7.0832932499999834E-2</v>
      </c>
      <c r="P30" s="9">
        <f t="shared" si="14"/>
        <v>-9.5247349999999759E-2</v>
      </c>
      <c r="Q30" s="9">
        <f t="shared" si="15"/>
        <v>-0.10016297499999977</v>
      </c>
    </row>
    <row r="31" spans="1:17" x14ac:dyDescent="0.25">
      <c r="A31">
        <f t="shared" si="16"/>
        <v>-0.49999999999999872</v>
      </c>
      <c r="B31" s="9">
        <f t="shared" si="0"/>
        <v>-1.8799999999999942E-2</v>
      </c>
      <c r="C31" s="9">
        <f t="shared" si="1"/>
        <v>-3.7174999999999896E-2</v>
      </c>
      <c r="D31" s="9">
        <f t="shared" si="2"/>
        <v>-5.0524999999999855E-2</v>
      </c>
      <c r="E31" s="9">
        <f t="shared" si="3"/>
        <v>-5.8404999999999853E-2</v>
      </c>
      <c r="F31" s="9">
        <f t="shared" si="4"/>
        <v>-6.2804999999999833E-2</v>
      </c>
      <c r="G31" s="9">
        <f t="shared" si="5"/>
        <v>-6.6037499999999832E-2</v>
      </c>
      <c r="H31" s="9">
        <f t="shared" si="6"/>
        <v>-7.583999999999981E-2</v>
      </c>
      <c r="I31" s="9">
        <f t="shared" si="7"/>
        <v>-7.611749999999981E-2</v>
      </c>
      <c r="J31" s="9">
        <f t="shared" si="8"/>
        <v>-2.4374999999999918E-2</v>
      </c>
      <c r="K31" s="9">
        <f t="shared" si="9"/>
        <v>-3.5049999999999901E-2</v>
      </c>
      <c r="L31" s="9">
        <f t="shared" si="10"/>
        <v>-5.2674999999999847E-2</v>
      </c>
      <c r="M31" s="9">
        <f t="shared" si="11"/>
        <v>-6.3149999999999831E-2</v>
      </c>
      <c r="N31" s="9">
        <f t="shared" si="12"/>
        <v>-5.7397499999999851E-2</v>
      </c>
      <c r="O31" s="9">
        <f t="shared" si="13"/>
        <v>-6.4403249999999843E-2</v>
      </c>
      <c r="P31" s="9">
        <f t="shared" si="14"/>
        <v>-8.6534999999999765E-2</v>
      </c>
      <c r="Q31" s="9">
        <f t="shared" si="15"/>
        <v>-9.1097499999999762E-2</v>
      </c>
    </row>
    <row r="32" spans="1:17" x14ac:dyDescent="0.25">
      <c r="A32">
        <f t="shared" si="16"/>
        <v>-0.44999999999999873</v>
      </c>
      <c r="B32" s="9">
        <f t="shared" si="0"/>
        <v>-1.6528499999999943E-2</v>
      </c>
      <c r="C32" s="9">
        <f t="shared" si="1"/>
        <v>-3.3090749999999891E-2</v>
      </c>
      <c r="D32" s="9">
        <f t="shared" si="2"/>
        <v>-4.4997749999999864E-2</v>
      </c>
      <c r="E32" s="9">
        <f t="shared" si="3"/>
        <v>-5.2483049999999858E-2</v>
      </c>
      <c r="F32" s="9">
        <f t="shared" si="4"/>
        <v>-5.649704999999984E-2</v>
      </c>
      <c r="G32" s="9">
        <f t="shared" si="5"/>
        <v>-5.9295374999999831E-2</v>
      </c>
      <c r="H32" s="9">
        <f t="shared" si="6"/>
        <v>-6.8450399999999814E-2</v>
      </c>
      <c r="I32" s="9">
        <f t="shared" si="7"/>
        <v>-6.8675174999999811E-2</v>
      </c>
      <c r="J32" s="9">
        <f t="shared" si="8"/>
        <v>-2.1201749999999919E-2</v>
      </c>
      <c r="K32" s="9">
        <f t="shared" si="9"/>
        <v>-3.1148999999999902E-2</v>
      </c>
      <c r="L32" s="9">
        <f t="shared" si="10"/>
        <v>-4.6640249999999848E-2</v>
      </c>
      <c r="M32" s="9">
        <f t="shared" si="11"/>
        <v>-5.6551499999999831E-2</v>
      </c>
      <c r="N32" s="9">
        <f t="shared" si="12"/>
        <v>-5.1531974999999855E-2</v>
      </c>
      <c r="O32" s="9">
        <f t="shared" si="13"/>
        <v>-5.7971632499999835E-2</v>
      </c>
      <c r="P32" s="9">
        <f t="shared" si="14"/>
        <v>-7.7833349999999774E-2</v>
      </c>
      <c r="Q32" s="9">
        <f t="shared" si="15"/>
        <v>-8.2023974999999777E-2</v>
      </c>
    </row>
    <row r="33" spans="1:17" x14ac:dyDescent="0.25">
      <c r="A33">
        <f t="shared" si="16"/>
        <v>-0.39999999999999875</v>
      </c>
      <c r="B33" s="9">
        <f t="shared" si="0"/>
        <v>-1.4343999999999945E-2</v>
      </c>
      <c r="C33" s="9">
        <f t="shared" si="1"/>
        <v>-2.9087999999999899E-2</v>
      </c>
      <c r="D33" s="9">
        <f t="shared" si="2"/>
        <v>-3.9575999999999861E-2</v>
      </c>
      <c r="E33" s="9">
        <f t="shared" si="3"/>
        <v>-4.6579199999999855E-2</v>
      </c>
      <c r="F33" s="9">
        <f t="shared" si="4"/>
        <v>-5.0195199999999843E-2</v>
      </c>
      <c r="G33" s="9">
        <f t="shared" si="5"/>
        <v>-5.2583999999999832E-2</v>
      </c>
      <c r="H33" s="9">
        <f t="shared" si="6"/>
        <v>-6.1017599999999811E-2</v>
      </c>
      <c r="I33" s="9">
        <f t="shared" si="7"/>
        <v>-6.1195199999999811E-2</v>
      </c>
      <c r="J33" s="9">
        <f t="shared" si="8"/>
        <v>-1.8191999999999927E-2</v>
      </c>
      <c r="K33" s="9">
        <f t="shared" si="9"/>
        <v>-2.7335999999999906E-2</v>
      </c>
      <c r="L33" s="9">
        <f t="shared" si="10"/>
        <v>-4.0775999999999861E-2</v>
      </c>
      <c r="M33" s="9">
        <f t="shared" si="11"/>
        <v>-5.0015999999999838E-2</v>
      </c>
      <c r="N33" s="9">
        <f t="shared" si="12"/>
        <v>-4.5694399999999857E-2</v>
      </c>
      <c r="O33" s="9">
        <f t="shared" si="13"/>
        <v>-5.153807999999984E-2</v>
      </c>
      <c r="P33" s="9">
        <f t="shared" si="14"/>
        <v>-6.9142399999999771E-2</v>
      </c>
      <c r="Q33" s="9">
        <f t="shared" si="15"/>
        <v>-7.2942399999999769E-2</v>
      </c>
    </row>
    <row r="34" spans="1:17" x14ac:dyDescent="0.25">
      <c r="A34">
        <f t="shared" si="16"/>
        <v>-0.34999999999999876</v>
      </c>
      <c r="B34" s="9">
        <f t="shared" si="0"/>
        <v>-1.2246499999999948E-2</v>
      </c>
      <c r="C34" s="9">
        <f t="shared" si="1"/>
        <v>-2.5166749999999901E-2</v>
      </c>
      <c r="D34" s="9">
        <f t="shared" si="2"/>
        <v>-3.4259749999999867E-2</v>
      </c>
      <c r="E34" s="9">
        <f t="shared" si="3"/>
        <v>-4.0693449999999853E-2</v>
      </c>
      <c r="F34" s="9">
        <f t="shared" si="4"/>
        <v>-4.3899449999999847E-2</v>
      </c>
      <c r="G34" s="9">
        <f t="shared" si="5"/>
        <v>-4.5903374999999837E-2</v>
      </c>
      <c r="H34" s="9">
        <f t="shared" si="6"/>
        <v>-5.3541599999999814E-2</v>
      </c>
      <c r="I34" s="9">
        <f t="shared" si="7"/>
        <v>-5.3677574999999818E-2</v>
      </c>
      <c r="J34" s="9">
        <f t="shared" si="8"/>
        <v>-1.5345749999999931E-2</v>
      </c>
      <c r="K34" s="9">
        <f t="shared" si="9"/>
        <v>-2.361099999999991E-2</v>
      </c>
      <c r="L34" s="9">
        <f t="shared" si="10"/>
        <v>-3.5082249999999864E-2</v>
      </c>
      <c r="M34" s="9">
        <f t="shared" si="11"/>
        <v>-4.3543499999999839E-2</v>
      </c>
      <c r="N34" s="9">
        <f t="shared" si="12"/>
        <v>-3.9884774999999859E-2</v>
      </c>
      <c r="O34" s="9">
        <f t="shared" si="13"/>
        <v>-4.5102592499999844E-2</v>
      </c>
      <c r="P34" s="9">
        <f t="shared" si="14"/>
        <v>-6.0462149999999777E-2</v>
      </c>
      <c r="Q34" s="9">
        <f t="shared" si="15"/>
        <v>-6.3852774999999778E-2</v>
      </c>
    </row>
    <row r="35" spans="1:17" x14ac:dyDescent="0.25">
      <c r="A35">
        <f t="shared" si="16"/>
        <v>-0.29999999999999877</v>
      </c>
      <c r="B35" s="9">
        <f t="shared" si="0"/>
        <v>-1.0235999999999952E-2</v>
      </c>
      <c r="C35" s="9">
        <f t="shared" si="1"/>
        <v>-2.1326999999999905E-2</v>
      </c>
      <c r="D35" s="9">
        <f t="shared" si="2"/>
        <v>-2.904899999999987E-2</v>
      </c>
      <c r="E35" s="9">
        <f t="shared" si="3"/>
        <v>-3.4825799999999851E-2</v>
      </c>
      <c r="F35" s="9">
        <f t="shared" si="4"/>
        <v>-3.7609799999999846E-2</v>
      </c>
      <c r="G35" s="9">
        <f t="shared" si="5"/>
        <v>-3.9253499999999837E-2</v>
      </c>
      <c r="H35" s="9">
        <f t="shared" si="6"/>
        <v>-4.6022399999999811E-2</v>
      </c>
      <c r="I35" s="9">
        <f t="shared" si="7"/>
        <v>-4.6122299999999811E-2</v>
      </c>
      <c r="J35" s="9">
        <f t="shared" si="8"/>
        <v>-1.2662999999999935E-2</v>
      </c>
      <c r="K35" s="9">
        <f t="shared" si="9"/>
        <v>-1.9973999999999912E-2</v>
      </c>
      <c r="L35" s="9">
        <f t="shared" si="10"/>
        <v>-2.9558999999999867E-2</v>
      </c>
      <c r="M35" s="9">
        <f t="shared" si="11"/>
        <v>-3.7133999999999841E-2</v>
      </c>
      <c r="N35" s="9">
        <f t="shared" si="12"/>
        <v>-3.4103099999999859E-2</v>
      </c>
      <c r="O35" s="9">
        <f t="shared" si="13"/>
        <v>-3.8665169999999839E-2</v>
      </c>
      <c r="P35" s="9">
        <f t="shared" si="14"/>
        <v>-5.1792599999999786E-2</v>
      </c>
      <c r="Q35" s="9">
        <f t="shared" si="15"/>
        <v>-5.4755099999999779E-2</v>
      </c>
    </row>
    <row r="36" spans="1:17" x14ac:dyDescent="0.25">
      <c r="A36">
        <f t="shared" si="16"/>
        <v>-0.24999999999999878</v>
      </c>
      <c r="B36" s="9">
        <f t="shared" si="0"/>
        <v>-8.3124999999999536E-3</v>
      </c>
      <c r="C36" s="9">
        <f t="shared" si="1"/>
        <v>-1.7568749999999907E-2</v>
      </c>
      <c r="D36" s="9">
        <f t="shared" si="2"/>
        <v>-2.3943749999999875E-2</v>
      </c>
      <c r="E36" s="9">
        <f t="shared" si="3"/>
        <v>-2.897624999999986E-2</v>
      </c>
      <c r="F36" s="9">
        <f t="shared" si="4"/>
        <v>-3.1326249999999847E-2</v>
      </c>
      <c r="G36" s="9">
        <f t="shared" si="5"/>
        <v>-3.2634374999999841E-2</v>
      </c>
      <c r="H36" s="9">
        <f t="shared" si="6"/>
        <v>-3.8459999999999821E-2</v>
      </c>
      <c r="I36" s="9">
        <f t="shared" si="7"/>
        <v>-3.8529374999999817E-2</v>
      </c>
      <c r="J36" s="9">
        <f t="shared" si="8"/>
        <v>-1.0143749999999939E-2</v>
      </c>
      <c r="K36" s="9">
        <f t="shared" si="9"/>
        <v>-1.6424999999999915E-2</v>
      </c>
      <c r="L36" s="9">
        <f t="shared" si="10"/>
        <v>-2.4206249999999874E-2</v>
      </c>
      <c r="M36" s="9">
        <f t="shared" si="11"/>
        <v>-3.0787499999999846E-2</v>
      </c>
      <c r="N36" s="9">
        <f t="shared" si="12"/>
        <v>-2.8349374999999861E-2</v>
      </c>
      <c r="O36" s="9">
        <f t="shared" si="13"/>
        <v>-3.222581249999984E-2</v>
      </c>
      <c r="P36" s="9">
        <f t="shared" si="14"/>
        <v>-4.313374999999979E-2</v>
      </c>
      <c r="Q36" s="9">
        <f t="shared" si="15"/>
        <v>-4.5649374999999777E-2</v>
      </c>
    </row>
    <row r="37" spans="1:17" x14ac:dyDescent="0.25">
      <c r="A37">
        <f t="shared" si="16"/>
        <v>-0.19999999999999879</v>
      </c>
      <c r="B37" s="9">
        <f t="shared" si="0"/>
        <v>-6.4759999999999566E-3</v>
      </c>
      <c r="C37" s="9">
        <f t="shared" si="1"/>
        <v>-1.3891999999999911E-2</v>
      </c>
      <c r="D37" s="9">
        <f t="shared" si="2"/>
        <v>-1.8943999999999881E-2</v>
      </c>
      <c r="E37" s="9">
        <f t="shared" si="3"/>
        <v>-2.3144799999999858E-2</v>
      </c>
      <c r="F37" s="9">
        <f t="shared" si="4"/>
        <v>-2.5048799999999847E-2</v>
      </c>
      <c r="G37" s="9">
        <f t="shared" si="5"/>
        <v>-2.604599999999984E-2</v>
      </c>
      <c r="H37" s="9">
        <f t="shared" si="6"/>
        <v>-3.0854399999999817E-2</v>
      </c>
      <c r="I37" s="9">
        <f t="shared" si="7"/>
        <v>-3.0898799999999813E-2</v>
      </c>
      <c r="J37" s="9">
        <f t="shared" si="8"/>
        <v>-7.7879999999999443E-3</v>
      </c>
      <c r="K37" s="9">
        <f t="shared" si="9"/>
        <v>-1.2963999999999917E-2</v>
      </c>
      <c r="L37" s="9">
        <f t="shared" si="10"/>
        <v>-1.9023999999999878E-2</v>
      </c>
      <c r="M37" s="9">
        <f t="shared" si="11"/>
        <v>-2.4503999999999849E-2</v>
      </c>
      <c r="N37" s="9">
        <f t="shared" si="12"/>
        <v>-2.2623599999999862E-2</v>
      </c>
      <c r="O37" s="9">
        <f t="shared" si="13"/>
        <v>-2.5784519999999846E-2</v>
      </c>
      <c r="P37" s="9">
        <f t="shared" si="14"/>
        <v>-3.448559999999979E-2</v>
      </c>
      <c r="Q37" s="9">
        <f t="shared" si="15"/>
        <v>-3.6535599999999779E-2</v>
      </c>
    </row>
    <row r="38" spans="1:17" x14ac:dyDescent="0.25">
      <c r="A38">
        <f t="shared" si="16"/>
        <v>-0.1499999999999988</v>
      </c>
      <c r="B38" s="9">
        <f t="shared" si="0"/>
        <v>-4.7264999999999582E-3</v>
      </c>
      <c r="C38" s="9">
        <f t="shared" si="1"/>
        <v>-1.0296749999999914E-2</v>
      </c>
      <c r="D38" s="9">
        <f t="shared" si="2"/>
        <v>-1.4049749999999884E-2</v>
      </c>
      <c r="E38" s="9">
        <f t="shared" si="3"/>
        <v>-1.7331449999999863E-2</v>
      </c>
      <c r="F38" s="9">
        <f t="shared" si="4"/>
        <v>-1.8777449999999848E-2</v>
      </c>
      <c r="G38" s="9">
        <f t="shared" si="5"/>
        <v>-1.9488374999999843E-2</v>
      </c>
      <c r="H38" s="9">
        <f t="shared" si="6"/>
        <v>-2.3205599999999816E-2</v>
      </c>
      <c r="I38" s="9">
        <f t="shared" si="7"/>
        <v>-2.3230574999999816E-2</v>
      </c>
      <c r="J38" s="9">
        <f t="shared" si="8"/>
        <v>-5.5957499999999489E-3</v>
      </c>
      <c r="K38" s="9">
        <f t="shared" si="9"/>
        <v>-9.5909999999999208E-3</v>
      </c>
      <c r="L38" s="9">
        <f t="shared" si="10"/>
        <v>-1.4012249999999882E-2</v>
      </c>
      <c r="M38" s="9">
        <f t="shared" si="11"/>
        <v>-1.8283499999999852E-2</v>
      </c>
      <c r="N38" s="9">
        <f t="shared" si="12"/>
        <v>-1.6925774999999865E-2</v>
      </c>
      <c r="O38" s="9">
        <f t="shared" si="13"/>
        <v>-1.9341292499999847E-2</v>
      </c>
      <c r="P38" s="9">
        <f t="shared" si="14"/>
        <v>-2.5848149999999792E-2</v>
      </c>
      <c r="Q38" s="9">
        <f t="shared" si="15"/>
        <v>-2.7413774999999779E-2</v>
      </c>
    </row>
    <row r="39" spans="1:17" x14ac:dyDescent="0.25">
      <c r="A39">
        <f t="shared" si="16"/>
        <v>-9.9999999999998798E-2</v>
      </c>
      <c r="B39" s="9">
        <f t="shared" si="0"/>
        <v>-3.0639999999999609E-3</v>
      </c>
      <c r="C39" s="9">
        <f t="shared" si="1"/>
        <v>-6.7829999999999158E-3</v>
      </c>
      <c r="D39" s="9">
        <f t="shared" si="2"/>
        <v>-9.2609999999998856E-3</v>
      </c>
      <c r="E39" s="9">
        <f t="shared" si="3"/>
        <v>-1.1536199999999861E-2</v>
      </c>
      <c r="F39" s="9">
        <f t="shared" si="4"/>
        <v>-1.251219999999985E-2</v>
      </c>
      <c r="G39" s="9">
        <f t="shared" si="5"/>
        <v>-1.2961499999999845E-2</v>
      </c>
      <c r="H39" s="9">
        <f t="shared" si="6"/>
        <v>-1.5513599999999813E-2</v>
      </c>
      <c r="I39" s="9">
        <f t="shared" si="7"/>
        <v>-1.5524699999999813E-2</v>
      </c>
      <c r="J39" s="9">
        <f t="shared" si="8"/>
        <v>-3.566999999999953E-3</v>
      </c>
      <c r="K39" s="9">
        <f t="shared" si="9"/>
        <v>-6.3059999999999219E-3</v>
      </c>
      <c r="L39" s="9">
        <f t="shared" si="10"/>
        <v>-9.1709999999998858E-3</v>
      </c>
      <c r="M39" s="9">
        <f t="shared" si="11"/>
        <v>-1.2125999999999852E-2</v>
      </c>
      <c r="N39" s="9">
        <f t="shared" si="12"/>
        <v>-1.1255899999999866E-2</v>
      </c>
      <c r="O39" s="9">
        <f t="shared" si="13"/>
        <v>-1.2896129999999846E-2</v>
      </c>
      <c r="P39" s="9">
        <f t="shared" si="14"/>
        <v>-1.722139999999979E-2</v>
      </c>
      <c r="Q39" s="9">
        <f t="shared" si="15"/>
        <v>-1.828389999999978E-2</v>
      </c>
    </row>
    <row r="40" spans="1:17" x14ac:dyDescent="0.25">
      <c r="A40">
        <f t="shared" si="16"/>
        <v>-4.9999999999998795E-2</v>
      </c>
      <c r="B40" s="9">
        <f t="shared" si="0"/>
        <v>-1.4884999999999632E-3</v>
      </c>
      <c r="C40" s="9">
        <f t="shared" si="1"/>
        <v>-3.350749999999918E-3</v>
      </c>
      <c r="D40" s="9">
        <f t="shared" si="2"/>
        <v>-4.5777499999998883E-3</v>
      </c>
      <c r="E40" s="9">
        <f t="shared" si="3"/>
        <v>-5.7590499999998612E-3</v>
      </c>
      <c r="F40" s="9">
        <f t="shared" si="4"/>
        <v>-6.2530499999998495E-3</v>
      </c>
      <c r="G40" s="9">
        <f t="shared" si="5"/>
        <v>-6.4653749999998436E-3</v>
      </c>
      <c r="H40" s="9">
        <f t="shared" si="6"/>
        <v>-7.7783999999998131E-3</v>
      </c>
      <c r="I40" s="9">
        <f t="shared" si="7"/>
        <v>-7.7811749999998131E-3</v>
      </c>
      <c r="J40" s="9">
        <f t="shared" si="8"/>
        <v>-1.701749999999957E-3</v>
      </c>
      <c r="K40" s="9">
        <f t="shared" si="9"/>
        <v>-3.1089999999999243E-3</v>
      </c>
      <c r="L40" s="9">
        <f t="shared" si="10"/>
        <v>-4.5002499999998898E-3</v>
      </c>
      <c r="M40" s="9">
        <f t="shared" si="11"/>
        <v>-6.0314999999998538E-3</v>
      </c>
      <c r="N40" s="9">
        <f t="shared" si="12"/>
        <v>-5.6139749999998649E-3</v>
      </c>
      <c r="O40" s="9">
        <f t="shared" si="13"/>
        <v>-6.4490324999998449E-3</v>
      </c>
      <c r="P40" s="9">
        <f t="shared" si="14"/>
        <v>-8.6053499999997913E-3</v>
      </c>
      <c r="Q40" s="9">
        <f t="shared" si="15"/>
        <v>-9.1459749999997803E-3</v>
      </c>
    </row>
    <row r="41" spans="1:17" x14ac:dyDescent="0.25">
      <c r="A41">
        <v>0</v>
      </c>
      <c r="B41" s="9">
        <f t="shared" si="0"/>
        <v>0</v>
      </c>
      <c r="C41" s="9">
        <f t="shared" si="1"/>
        <v>0</v>
      </c>
      <c r="D41" s="9">
        <f t="shared" si="2"/>
        <v>0</v>
      </c>
      <c r="E41" s="9">
        <f t="shared" si="3"/>
        <v>0</v>
      </c>
      <c r="F41" s="9">
        <f t="shared" si="4"/>
        <v>0</v>
      </c>
      <c r="G41" s="9">
        <f t="shared" si="5"/>
        <v>0</v>
      </c>
      <c r="H41" s="9">
        <f t="shared" si="6"/>
        <v>0</v>
      </c>
      <c r="I41" s="9">
        <f t="shared" si="7"/>
        <v>0</v>
      </c>
      <c r="J41" s="9">
        <f t="shared" si="8"/>
        <v>0</v>
      </c>
      <c r="K41" s="9">
        <f t="shared" si="9"/>
        <v>0</v>
      </c>
      <c r="L41" s="9">
        <f t="shared" si="10"/>
        <v>0</v>
      </c>
      <c r="M41" s="9">
        <f t="shared" si="11"/>
        <v>0</v>
      </c>
      <c r="N41" s="9">
        <f t="shared" si="12"/>
        <v>0</v>
      </c>
      <c r="O41" s="9">
        <f t="shared" si="13"/>
        <v>0</v>
      </c>
      <c r="P41" s="9">
        <f t="shared" si="14"/>
        <v>0</v>
      </c>
      <c r="Q41" s="9">
        <f t="shared" si="15"/>
        <v>0</v>
      </c>
    </row>
    <row r="42" spans="1:17" x14ac:dyDescent="0.25">
      <c r="A42">
        <f>A41+0.05</f>
        <v>0.05</v>
      </c>
      <c r="B42" s="9">
        <f t="shared" si="0"/>
        <v>1.4015000000000002E-3</v>
      </c>
      <c r="C42" s="9">
        <f t="shared" si="1"/>
        <v>3.26925E-3</v>
      </c>
      <c r="D42" s="9">
        <f t="shared" si="2"/>
        <v>4.4722500000000005E-3</v>
      </c>
      <c r="E42" s="9">
        <f t="shared" si="3"/>
        <v>5.7409500000000007E-3</v>
      </c>
      <c r="F42" s="9">
        <f t="shared" si="4"/>
        <v>6.2469500000000002E-3</v>
      </c>
      <c r="G42" s="9">
        <f t="shared" si="5"/>
        <v>6.4346250000000011E-3</v>
      </c>
      <c r="H42" s="9">
        <f t="shared" si="6"/>
        <v>7.8215999999999997E-3</v>
      </c>
      <c r="I42" s="9">
        <f t="shared" si="7"/>
        <v>7.8188249999999997E-3</v>
      </c>
      <c r="J42" s="9">
        <f t="shared" si="8"/>
        <v>1.5382499999999999E-3</v>
      </c>
      <c r="K42" s="9">
        <f t="shared" si="9"/>
        <v>3.0209999999999998E-3</v>
      </c>
      <c r="L42" s="9">
        <f t="shared" si="10"/>
        <v>4.3297500000000003E-3</v>
      </c>
      <c r="M42" s="9">
        <f t="shared" si="11"/>
        <v>5.9684999999999998E-3</v>
      </c>
      <c r="N42" s="9">
        <f t="shared" si="12"/>
        <v>5.5860250000000005E-3</v>
      </c>
      <c r="O42" s="9">
        <f t="shared" si="13"/>
        <v>6.4509675000000008E-3</v>
      </c>
      <c r="P42" s="9">
        <f t="shared" si="14"/>
        <v>8.5946500000000006E-3</v>
      </c>
      <c r="Q42" s="9">
        <f t="shared" si="15"/>
        <v>9.1540249999999997E-3</v>
      </c>
    </row>
    <row r="43" spans="1:17" x14ac:dyDescent="0.25">
      <c r="A43">
        <f t="shared" si="16"/>
        <v>0.1</v>
      </c>
      <c r="B43" s="9">
        <f t="shared" si="0"/>
        <v>2.7160000000000001E-3</v>
      </c>
      <c r="C43" s="9">
        <f t="shared" si="1"/>
        <v>6.4570000000000001E-3</v>
      </c>
      <c r="D43" s="9">
        <f t="shared" si="2"/>
        <v>8.8390000000000014E-3</v>
      </c>
      <c r="E43" s="9">
        <f t="shared" si="3"/>
        <v>1.1463800000000001E-2</v>
      </c>
      <c r="F43" s="9">
        <f t="shared" si="4"/>
        <v>1.24878E-2</v>
      </c>
      <c r="G43" s="9">
        <f t="shared" si="5"/>
        <v>1.2838500000000001E-2</v>
      </c>
      <c r="H43" s="9">
        <f t="shared" si="6"/>
        <v>1.56864E-2</v>
      </c>
      <c r="I43" s="9">
        <f t="shared" si="7"/>
        <v>1.56753E-2</v>
      </c>
      <c r="J43" s="9">
        <f t="shared" si="8"/>
        <v>2.9129999999999998E-3</v>
      </c>
      <c r="K43" s="9">
        <f t="shared" si="9"/>
        <v>5.9540000000000001E-3</v>
      </c>
      <c r="L43" s="9">
        <f t="shared" si="10"/>
        <v>8.4890000000000018E-3</v>
      </c>
      <c r="M43" s="9">
        <f t="shared" si="11"/>
        <v>1.1874000000000001E-2</v>
      </c>
      <c r="N43" s="9">
        <f t="shared" si="12"/>
        <v>1.1144100000000002E-2</v>
      </c>
      <c r="O43" s="9">
        <f t="shared" si="13"/>
        <v>1.2903870000000001E-2</v>
      </c>
      <c r="P43" s="9">
        <f t="shared" si="14"/>
        <v>1.7178599999999999E-2</v>
      </c>
      <c r="Q43" s="9">
        <f t="shared" si="15"/>
        <v>1.8316100000000002E-2</v>
      </c>
    </row>
    <row r="44" spans="1:17" x14ac:dyDescent="0.25">
      <c r="A44">
        <f t="shared" si="16"/>
        <v>0.15000000000000002</v>
      </c>
      <c r="B44" s="9">
        <f t="shared" si="0"/>
        <v>3.9435E-3</v>
      </c>
      <c r="C44" s="9">
        <f t="shared" si="1"/>
        <v>9.5632500000000006E-3</v>
      </c>
      <c r="D44" s="9">
        <f t="shared" si="2"/>
        <v>1.3100250000000003E-2</v>
      </c>
      <c r="E44" s="9">
        <f t="shared" si="3"/>
        <v>1.7168550000000005E-2</v>
      </c>
      <c r="F44" s="9">
        <f t="shared" si="4"/>
        <v>1.8722550000000004E-2</v>
      </c>
      <c r="G44" s="9">
        <f t="shared" si="5"/>
        <v>1.9211625000000003E-2</v>
      </c>
      <c r="H44" s="9">
        <f t="shared" si="6"/>
        <v>2.3594400000000005E-2</v>
      </c>
      <c r="I44" s="9">
        <f t="shared" si="7"/>
        <v>2.3569425000000005E-2</v>
      </c>
      <c r="J44" s="9">
        <f t="shared" si="8"/>
        <v>4.1242500000000003E-3</v>
      </c>
      <c r="K44" s="9">
        <f t="shared" si="9"/>
        <v>8.7990000000000013E-3</v>
      </c>
      <c r="L44" s="9">
        <f t="shared" si="10"/>
        <v>1.2477750000000003E-2</v>
      </c>
      <c r="M44" s="9">
        <f t="shared" si="11"/>
        <v>1.7716500000000003E-2</v>
      </c>
      <c r="N44" s="9">
        <f t="shared" si="12"/>
        <v>1.6674225000000001E-2</v>
      </c>
      <c r="O44" s="9">
        <f t="shared" si="13"/>
        <v>1.9358707500000003E-2</v>
      </c>
      <c r="P44" s="9">
        <f t="shared" si="14"/>
        <v>2.5751850000000003E-2</v>
      </c>
      <c r="Q44" s="9">
        <f t="shared" si="15"/>
        <v>2.7486225000000003E-2</v>
      </c>
    </row>
    <row r="45" spans="1:17" x14ac:dyDescent="0.25">
      <c r="A45">
        <f t="shared" si="16"/>
        <v>0.2</v>
      </c>
      <c r="B45" s="9">
        <f t="shared" si="0"/>
        <v>5.084E-3</v>
      </c>
      <c r="C45" s="9">
        <f t="shared" si="1"/>
        <v>1.2588E-2</v>
      </c>
      <c r="D45" s="9">
        <f t="shared" si="2"/>
        <v>1.7256000000000001E-2</v>
      </c>
      <c r="E45" s="9">
        <f t="shared" si="3"/>
        <v>2.2855200000000003E-2</v>
      </c>
      <c r="F45" s="9">
        <f t="shared" si="4"/>
        <v>2.49512E-2</v>
      </c>
      <c r="G45" s="9">
        <f t="shared" si="5"/>
        <v>2.5554000000000004E-2</v>
      </c>
      <c r="H45" s="9">
        <f t="shared" si="6"/>
        <v>3.15456E-2</v>
      </c>
      <c r="I45" s="9">
        <f t="shared" si="7"/>
        <v>3.15012E-2</v>
      </c>
      <c r="J45" s="9">
        <f t="shared" si="8"/>
        <v>5.1719999999999995E-3</v>
      </c>
      <c r="K45" s="9">
        <f t="shared" si="9"/>
        <v>1.1556E-2</v>
      </c>
      <c r="L45" s="9">
        <f t="shared" si="10"/>
        <v>1.6296000000000001E-2</v>
      </c>
      <c r="M45" s="9">
        <f t="shared" si="11"/>
        <v>2.3496E-2</v>
      </c>
      <c r="N45" s="9">
        <f t="shared" si="12"/>
        <v>2.2176400000000002E-2</v>
      </c>
      <c r="O45" s="9">
        <f t="shared" si="13"/>
        <v>2.5815480000000002E-2</v>
      </c>
      <c r="P45" s="9">
        <f t="shared" si="14"/>
        <v>3.4314400000000002E-2</v>
      </c>
      <c r="Q45" s="9">
        <f t="shared" si="15"/>
        <v>3.66644E-2</v>
      </c>
    </row>
    <row r="46" spans="1:17" x14ac:dyDescent="0.25">
      <c r="A46">
        <f t="shared" si="16"/>
        <v>0.25</v>
      </c>
      <c r="B46" s="9">
        <f t="shared" si="0"/>
        <v>6.1374999999999997E-3</v>
      </c>
      <c r="C46" s="9">
        <f t="shared" si="1"/>
        <v>1.5531249999999998E-2</v>
      </c>
      <c r="D46" s="9">
        <f t="shared" si="2"/>
        <v>2.1306249999999999E-2</v>
      </c>
      <c r="E46" s="9">
        <f t="shared" si="3"/>
        <v>2.852375E-2</v>
      </c>
      <c r="F46" s="9">
        <f t="shared" si="4"/>
        <v>3.117375E-2</v>
      </c>
      <c r="G46" s="9">
        <f t="shared" si="5"/>
        <v>3.1865625000000002E-2</v>
      </c>
      <c r="H46" s="9">
        <f t="shared" si="6"/>
        <v>3.9539999999999999E-2</v>
      </c>
      <c r="I46" s="9">
        <f t="shared" si="7"/>
        <v>3.9470625000000002E-2</v>
      </c>
      <c r="J46" s="9">
        <f t="shared" si="8"/>
        <v>6.0562499999999991E-3</v>
      </c>
      <c r="K46" s="9">
        <f t="shared" si="9"/>
        <v>1.4225E-2</v>
      </c>
      <c r="L46" s="9">
        <f t="shared" si="10"/>
        <v>1.994375E-2</v>
      </c>
      <c r="M46" s="9">
        <f t="shared" si="11"/>
        <v>2.9212499999999999E-2</v>
      </c>
      <c r="N46" s="9">
        <f t="shared" si="12"/>
        <v>2.7650625000000002E-2</v>
      </c>
      <c r="O46" s="9">
        <f t="shared" si="13"/>
        <v>3.2274187500000003E-2</v>
      </c>
      <c r="P46" s="9">
        <f t="shared" si="14"/>
        <v>4.2866249999999995E-2</v>
      </c>
      <c r="Q46" s="9">
        <f t="shared" si="15"/>
        <v>4.5850624999999999E-2</v>
      </c>
    </row>
    <row r="47" spans="1:17" x14ac:dyDescent="0.25">
      <c r="A47">
        <f t="shared" si="16"/>
        <v>0.3</v>
      </c>
      <c r="B47" s="9">
        <f t="shared" si="0"/>
        <v>7.1039999999999992E-3</v>
      </c>
      <c r="C47" s="9">
        <f t="shared" si="1"/>
        <v>1.8393E-2</v>
      </c>
      <c r="D47" s="9">
        <f t="shared" si="2"/>
        <v>2.5250999999999996E-2</v>
      </c>
      <c r="E47" s="9">
        <f t="shared" si="3"/>
        <v>3.4174200000000002E-2</v>
      </c>
      <c r="F47" s="9">
        <f t="shared" si="4"/>
        <v>3.7390199999999998E-2</v>
      </c>
      <c r="G47" s="9">
        <f t="shared" si="5"/>
        <v>3.81465E-2</v>
      </c>
      <c r="H47" s="9">
        <f t="shared" si="6"/>
        <v>4.7577600000000005E-2</v>
      </c>
      <c r="I47" s="9">
        <f t="shared" si="7"/>
        <v>4.7477700000000005E-2</v>
      </c>
      <c r="J47" s="9">
        <f t="shared" si="8"/>
        <v>6.777E-3</v>
      </c>
      <c r="K47" s="9">
        <f t="shared" si="9"/>
        <v>1.6806000000000001E-2</v>
      </c>
      <c r="L47" s="9">
        <f t="shared" si="10"/>
        <v>2.3421000000000001E-2</v>
      </c>
      <c r="M47" s="9">
        <f t="shared" si="11"/>
        <v>3.4865999999999994E-2</v>
      </c>
      <c r="N47" s="9">
        <f t="shared" si="12"/>
        <v>3.3096899999999999E-2</v>
      </c>
      <c r="O47" s="9">
        <f t="shared" si="13"/>
        <v>3.8734829999999998E-2</v>
      </c>
      <c r="P47" s="9">
        <f t="shared" si="14"/>
        <v>5.1407399999999992E-2</v>
      </c>
      <c r="Q47" s="9">
        <f t="shared" si="15"/>
        <v>5.5044900000000001E-2</v>
      </c>
    </row>
    <row r="48" spans="1:17" x14ac:dyDescent="0.25">
      <c r="A48">
        <f t="shared" si="16"/>
        <v>0.35</v>
      </c>
      <c r="B48" s="9">
        <f t="shared" si="0"/>
        <v>7.9834999999999993E-3</v>
      </c>
      <c r="C48" s="9">
        <f t="shared" si="1"/>
        <v>2.1173249999999998E-2</v>
      </c>
      <c r="D48" s="9">
        <f t="shared" si="2"/>
        <v>2.9090249999999995E-2</v>
      </c>
      <c r="E48" s="9">
        <f t="shared" si="3"/>
        <v>3.9806550000000003E-2</v>
      </c>
      <c r="F48" s="9">
        <f t="shared" si="4"/>
        <v>4.3600549999999995E-2</v>
      </c>
      <c r="G48" s="9">
        <f t="shared" si="5"/>
        <v>4.4396624999999995E-2</v>
      </c>
      <c r="H48" s="9">
        <f t="shared" si="6"/>
        <v>5.5658399999999997E-2</v>
      </c>
      <c r="I48" s="9">
        <f t="shared" si="7"/>
        <v>5.5522424999999993E-2</v>
      </c>
      <c r="J48" s="9">
        <f t="shared" si="8"/>
        <v>7.3342499999999996E-3</v>
      </c>
      <c r="K48" s="9">
        <f t="shared" si="9"/>
        <v>1.9298999999999997E-2</v>
      </c>
      <c r="L48" s="9">
        <f t="shared" si="10"/>
        <v>2.6727749999999998E-2</v>
      </c>
      <c r="M48" s="9">
        <f t="shared" si="11"/>
        <v>4.0456499999999992E-2</v>
      </c>
      <c r="N48" s="9">
        <f t="shared" si="12"/>
        <v>3.8515225E-2</v>
      </c>
      <c r="O48" s="9">
        <f t="shared" si="13"/>
        <v>4.5197407499999995E-2</v>
      </c>
      <c r="P48" s="9">
        <f t="shared" si="14"/>
        <v>5.9937849999999987E-2</v>
      </c>
      <c r="Q48" s="9">
        <f t="shared" si="15"/>
        <v>6.4247224999999991E-2</v>
      </c>
    </row>
    <row r="49" spans="1:17" x14ac:dyDescent="0.25">
      <c r="A49">
        <f t="shared" si="16"/>
        <v>0.39999999999999997</v>
      </c>
      <c r="B49" s="9">
        <f t="shared" si="0"/>
        <v>8.7759999999999991E-3</v>
      </c>
      <c r="C49" s="9">
        <f t="shared" si="1"/>
        <v>2.3871999999999997E-2</v>
      </c>
      <c r="D49" s="9">
        <f t="shared" si="2"/>
        <v>3.2823999999999999E-2</v>
      </c>
      <c r="E49" s="9">
        <f t="shared" si="3"/>
        <v>4.5420799999999997E-2</v>
      </c>
      <c r="F49" s="9">
        <f t="shared" si="4"/>
        <v>4.9804799999999996E-2</v>
      </c>
      <c r="G49" s="9">
        <f t="shared" si="5"/>
        <v>5.0616000000000001E-2</v>
      </c>
      <c r="H49" s="9">
        <f t="shared" si="6"/>
        <v>6.3782400000000003E-2</v>
      </c>
      <c r="I49" s="9">
        <f t="shared" si="7"/>
        <v>6.3604800000000003E-2</v>
      </c>
      <c r="J49" s="9">
        <f t="shared" si="8"/>
        <v>7.7279999999999988E-3</v>
      </c>
      <c r="K49" s="9">
        <f t="shared" si="9"/>
        <v>2.1703999999999998E-2</v>
      </c>
      <c r="L49" s="9">
        <f t="shared" si="10"/>
        <v>2.9863999999999998E-2</v>
      </c>
      <c r="M49" s="9">
        <f t="shared" si="11"/>
        <v>4.5983999999999997E-2</v>
      </c>
      <c r="N49" s="9">
        <f t="shared" si="12"/>
        <v>4.3905600000000003E-2</v>
      </c>
      <c r="O49" s="9">
        <f t="shared" si="13"/>
        <v>5.166192E-2</v>
      </c>
      <c r="P49" s="9">
        <f t="shared" si="14"/>
        <v>6.845759999999998E-2</v>
      </c>
      <c r="Q49" s="9">
        <f t="shared" si="15"/>
        <v>7.3457599999999984E-2</v>
      </c>
    </row>
    <row r="50" spans="1:17" x14ac:dyDescent="0.25">
      <c r="A50">
        <f t="shared" si="16"/>
        <v>0.44999999999999996</v>
      </c>
      <c r="B50" s="9">
        <f t="shared" si="0"/>
        <v>9.4814999999999986E-3</v>
      </c>
      <c r="C50" s="9">
        <f t="shared" si="1"/>
        <v>2.6489249999999995E-2</v>
      </c>
      <c r="D50" s="9">
        <f t="shared" si="2"/>
        <v>3.6452249999999999E-2</v>
      </c>
      <c r="E50" s="9">
        <f t="shared" si="3"/>
        <v>5.1016949999999998E-2</v>
      </c>
      <c r="F50" s="9">
        <f t="shared" si="4"/>
        <v>5.6002949999999996E-2</v>
      </c>
      <c r="G50" s="9">
        <f t="shared" si="5"/>
        <v>5.6804624999999997E-2</v>
      </c>
      <c r="H50" s="9">
        <f t="shared" si="6"/>
        <v>7.1949600000000002E-2</v>
      </c>
      <c r="I50" s="9">
        <f t="shared" si="7"/>
        <v>7.1724824999999992E-2</v>
      </c>
      <c r="J50" s="9">
        <f t="shared" si="8"/>
        <v>7.95825E-3</v>
      </c>
      <c r="K50" s="9">
        <f t="shared" si="9"/>
        <v>2.4021000000000001E-2</v>
      </c>
      <c r="L50" s="9">
        <f t="shared" si="10"/>
        <v>3.2829750000000005E-2</v>
      </c>
      <c r="M50" s="9">
        <f t="shared" si="11"/>
        <v>5.1448499999999994E-2</v>
      </c>
      <c r="N50" s="9">
        <f t="shared" si="12"/>
        <v>4.9268024999999993E-2</v>
      </c>
      <c r="O50" s="9">
        <f t="shared" si="13"/>
        <v>5.81283675E-2</v>
      </c>
      <c r="P50" s="9">
        <f t="shared" si="14"/>
        <v>7.6966649999999984E-2</v>
      </c>
      <c r="Q50" s="9">
        <f t="shared" si="15"/>
        <v>8.2676024999999986E-2</v>
      </c>
    </row>
    <row r="51" spans="1:17" x14ac:dyDescent="0.25">
      <c r="A51">
        <f t="shared" si="16"/>
        <v>0.49999999999999994</v>
      </c>
      <c r="B51" s="9">
        <f t="shared" si="0"/>
        <v>1.0099999999999998E-2</v>
      </c>
      <c r="C51" s="9">
        <f t="shared" si="1"/>
        <v>2.9024999999999992E-2</v>
      </c>
      <c r="D51" s="9">
        <f t="shared" si="2"/>
        <v>3.997499999999999E-2</v>
      </c>
      <c r="E51" s="9">
        <f t="shared" si="3"/>
        <v>5.6594999999999993E-2</v>
      </c>
      <c r="F51" s="9">
        <f t="shared" si="4"/>
        <v>6.2194999999999993E-2</v>
      </c>
      <c r="G51" s="9">
        <f t="shared" si="5"/>
        <v>6.2962499999999991E-2</v>
      </c>
      <c r="H51" s="9">
        <f t="shared" si="6"/>
        <v>8.0159999999999981E-2</v>
      </c>
      <c r="I51" s="9">
        <f t="shared" si="7"/>
        <v>7.9882499999999981E-2</v>
      </c>
      <c r="J51" s="9">
        <f t="shared" si="8"/>
        <v>8.0249999999999974E-3</v>
      </c>
      <c r="K51" s="9">
        <f t="shared" si="9"/>
        <v>2.6249999999999996E-2</v>
      </c>
      <c r="L51" s="9">
        <f t="shared" si="10"/>
        <v>3.5624999999999997E-2</v>
      </c>
      <c r="M51" s="9">
        <f t="shared" si="11"/>
        <v>5.6849999999999991E-2</v>
      </c>
      <c r="N51" s="9">
        <f t="shared" si="12"/>
        <v>5.4602499999999991E-2</v>
      </c>
      <c r="O51" s="9">
        <f t="shared" si="13"/>
        <v>6.4596749999999994E-2</v>
      </c>
      <c r="P51" s="9">
        <f t="shared" si="14"/>
        <v>8.5464999999999985E-2</v>
      </c>
      <c r="Q51" s="9">
        <f t="shared" si="15"/>
        <v>9.1902499999999984E-2</v>
      </c>
    </row>
    <row r="52" spans="1:17" x14ac:dyDescent="0.25">
      <c r="A52">
        <f t="shared" si="16"/>
        <v>0.54999999999999993</v>
      </c>
      <c r="B52" s="9">
        <f t="shared" si="0"/>
        <v>1.0631499999999999E-2</v>
      </c>
      <c r="C52" s="9">
        <f t="shared" si="1"/>
        <v>3.1479249999999993E-2</v>
      </c>
      <c r="D52" s="9">
        <f t="shared" si="2"/>
        <v>4.3392249999999993E-2</v>
      </c>
      <c r="E52" s="9">
        <f t="shared" si="3"/>
        <v>6.215495E-2</v>
      </c>
      <c r="F52" s="9">
        <f t="shared" si="4"/>
        <v>6.8380949999999996E-2</v>
      </c>
      <c r="G52" s="9">
        <f t="shared" si="5"/>
        <v>6.9089625000000002E-2</v>
      </c>
      <c r="H52" s="9">
        <f t="shared" si="6"/>
        <v>8.8413599999999981E-2</v>
      </c>
      <c r="I52" s="9">
        <f t="shared" si="7"/>
        <v>8.8077824999999985E-2</v>
      </c>
      <c r="J52" s="9">
        <f t="shared" si="8"/>
        <v>7.9282499999999978E-3</v>
      </c>
      <c r="K52" s="9">
        <f t="shared" si="9"/>
        <v>2.8390999999999996E-2</v>
      </c>
      <c r="L52" s="9">
        <f t="shared" si="10"/>
        <v>3.8249749999999999E-2</v>
      </c>
      <c r="M52" s="9">
        <f t="shared" si="11"/>
        <v>6.2188499999999987E-2</v>
      </c>
      <c r="N52" s="9">
        <f t="shared" si="12"/>
        <v>5.9909024999999998E-2</v>
      </c>
      <c r="O52" s="9">
        <f t="shared" si="13"/>
        <v>7.1067067499999997E-2</v>
      </c>
      <c r="P52" s="9">
        <f t="shared" si="14"/>
        <v>9.3952649999999971E-2</v>
      </c>
      <c r="Q52" s="9">
        <f t="shared" si="15"/>
        <v>0.10113702499999999</v>
      </c>
    </row>
    <row r="53" spans="1:17" x14ac:dyDescent="0.25">
      <c r="A53">
        <f t="shared" si="16"/>
        <v>0.6</v>
      </c>
      <c r="B53" s="9">
        <f t="shared" si="0"/>
        <v>1.1075999999999999E-2</v>
      </c>
      <c r="C53" s="9">
        <f t="shared" si="1"/>
        <v>3.3852E-2</v>
      </c>
      <c r="D53" s="9">
        <f t="shared" si="2"/>
        <v>4.6703999999999996E-2</v>
      </c>
      <c r="E53" s="9">
        <f t="shared" si="3"/>
        <v>6.7696800000000001E-2</v>
      </c>
      <c r="F53" s="9">
        <f t="shared" si="4"/>
        <v>7.4560799999999997E-2</v>
      </c>
      <c r="G53" s="9">
        <f t="shared" si="5"/>
        <v>7.5186000000000003E-2</v>
      </c>
      <c r="H53" s="9">
        <f t="shared" si="6"/>
        <v>9.6710400000000002E-2</v>
      </c>
      <c r="I53" s="9">
        <f t="shared" si="7"/>
        <v>9.6310800000000002E-2</v>
      </c>
      <c r="J53" s="9">
        <f t="shared" si="8"/>
        <v>7.6679999999999995E-3</v>
      </c>
      <c r="K53" s="9">
        <f t="shared" si="9"/>
        <v>3.0443999999999999E-2</v>
      </c>
      <c r="L53" s="9">
        <f t="shared" si="10"/>
        <v>4.0704000000000004E-2</v>
      </c>
      <c r="M53" s="9">
        <f t="shared" si="11"/>
        <v>6.7463999999999996E-2</v>
      </c>
      <c r="N53" s="9">
        <f t="shared" si="12"/>
        <v>6.5187599999999998E-2</v>
      </c>
      <c r="O53" s="9">
        <f t="shared" si="13"/>
        <v>7.7539319999999995E-2</v>
      </c>
      <c r="P53" s="9">
        <f t="shared" si="14"/>
        <v>0.10242959999999998</v>
      </c>
      <c r="Q53" s="9">
        <f t="shared" si="15"/>
        <v>0.11037959999999999</v>
      </c>
    </row>
    <row r="54" spans="1:17" x14ac:dyDescent="0.25">
      <c r="A54">
        <f t="shared" si="16"/>
        <v>0.65</v>
      </c>
      <c r="B54" s="9">
        <f t="shared" si="0"/>
        <v>1.1433499999999999E-2</v>
      </c>
      <c r="C54" s="9">
        <f t="shared" si="1"/>
        <v>3.6143250000000002E-2</v>
      </c>
      <c r="D54" s="9">
        <f t="shared" si="2"/>
        <v>4.9910250000000003E-2</v>
      </c>
      <c r="E54" s="9">
        <f t="shared" si="3"/>
        <v>7.3220550000000009E-2</v>
      </c>
      <c r="F54" s="9">
        <f t="shared" si="4"/>
        <v>8.0734550000000002E-2</v>
      </c>
      <c r="G54" s="9">
        <f t="shared" si="5"/>
        <v>8.1251625000000008E-2</v>
      </c>
      <c r="H54" s="9">
        <f t="shared" si="6"/>
        <v>0.1050504</v>
      </c>
      <c r="I54" s="9">
        <f t="shared" si="7"/>
        <v>0.10458142500000001</v>
      </c>
      <c r="J54" s="9">
        <f t="shared" si="8"/>
        <v>7.2442499999999972E-3</v>
      </c>
      <c r="K54" s="9">
        <f t="shared" si="9"/>
        <v>3.2409E-2</v>
      </c>
      <c r="L54" s="9">
        <f t="shared" si="10"/>
        <v>4.2987750000000005E-2</v>
      </c>
      <c r="M54" s="9">
        <f t="shared" si="11"/>
        <v>7.2676500000000005E-2</v>
      </c>
      <c r="N54" s="9">
        <f t="shared" si="12"/>
        <v>7.0438225000000007E-2</v>
      </c>
      <c r="O54" s="9">
        <f t="shared" si="13"/>
        <v>8.4013507500000015E-2</v>
      </c>
      <c r="P54" s="9">
        <f t="shared" si="14"/>
        <v>0.11089584999999999</v>
      </c>
      <c r="Q54" s="9">
        <f t="shared" si="15"/>
        <v>0.11963022500000001</v>
      </c>
    </row>
    <row r="55" spans="1:17" x14ac:dyDescent="0.25">
      <c r="A55">
        <f t="shared" si="16"/>
        <v>0.70000000000000007</v>
      </c>
      <c r="B55" s="9">
        <f t="shared" si="0"/>
        <v>1.1704000000000001E-2</v>
      </c>
      <c r="C55" s="9">
        <f t="shared" si="1"/>
        <v>3.8352999999999998E-2</v>
      </c>
      <c r="D55" s="9">
        <f t="shared" si="2"/>
        <v>5.3011000000000003E-2</v>
      </c>
      <c r="E55" s="9">
        <f t="shared" si="3"/>
        <v>7.872620000000001E-2</v>
      </c>
      <c r="F55" s="9">
        <f t="shared" si="4"/>
        <v>8.6902200000000013E-2</v>
      </c>
      <c r="G55" s="9">
        <f t="shared" si="5"/>
        <v>8.7286500000000003E-2</v>
      </c>
      <c r="H55" s="9">
        <f t="shared" si="6"/>
        <v>0.11343360000000001</v>
      </c>
      <c r="I55" s="9">
        <f t="shared" si="7"/>
        <v>0.11288970000000001</v>
      </c>
      <c r="J55" s="9">
        <f t="shared" si="8"/>
        <v>6.6569999999999997E-3</v>
      </c>
      <c r="K55" s="9">
        <f t="shared" si="9"/>
        <v>3.4286000000000004E-2</v>
      </c>
      <c r="L55" s="9">
        <f t="shared" si="10"/>
        <v>4.5101000000000009E-2</v>
      </c>
      <c r="M55" s="9">
        <f t="shared" si="11"/>
        <v>7.7826000000000006E-2</v>
      </c>
      <c r="N55" s="9">
        <f t="shared" si="12"/>
        <v>7.5660900000000017E-2</v>
      </c>
      <c r="O55" s="9">
        <f t="shared" si="13"/>
        <v>9.0489630000000001E-2</v>
      </c>
      <c r="P55" s="9">
        <f t="shared" si="14"/>
        <v>0.11935140000000001</v>
      </c>
      <c r="Q55" s="9">
        <f t="shared" si="15"/>
        <v>0.12888890000000003</v>
      </c>
    </row>
    <row r="56" spans="1:17" x14ac:dyDescent="0.25">
      <c r="A56">
        <f t="shared" si="16"/>
        <v>0.75000000000000011</v>
      </c>
      <c r="B56" s="9">
        <f t="shared" si="0"/>
        <v>1.18875E-2</v>
      </c>
      <c r="C56" s="9">
        <f t="shared" si="1"/>
        <v>4.0481250000000003E-2</v>
      </c>
      <c r="D56" s="9">
        <f t="shared" si="2"/>
        <v>5.600625E-2</v>
      </c>
      <c r="E56" s="9">
        <f t="shared" si="3"/>
        <v>8.4213750000000018E-2</v>
      </c>
      <c r="F56" s="9">
        <f t="shared" si="4"/>
        <v>9.3063750000000015E-2</v>
      </c>
      <c r="G56" s="9">
        <f t="shared" si="5"/>
        <v>9.3290625000000016E-2</v>
      </c>
      <c r="H56" s="9">
        <f t="shared" si="6"/>
        <v>0.12186000000000002</v>
      </c>
      <c r="I56" s="9">
        <f t="shared" si="7"/>
        <v>0.12123562500000003</v>
      </c>
      <c r="J56" s="9">
        <f t="shared" si="8"/>
        <v>5.9062499999999948E-3</v>
      </c>
      <c r="K56" s="9">
        <f t="shared" si="9"/>
        <v>3.6075000000000003E-2</v>
      </c>
      <c r="L56" s="9">
        <f t="shared" si="10"/>
        <v>4.7043749999999995E-2</v>
      </c>
      <c r="M56" s="9">
        <f t="shared" si="11"/>
        <v>8.2912500000000014E-2</v>
      </c>
      <c r="N56" s="9">
        <f t="shared" si="12"/>
        <v>8.0855625000000014E-2</v>
      </c>
      <c r="O56" s="9">
        <f t="shared" si="13"/>
        <v>9.696768750000001E-2</v>
      </c>
      <c r="P56" s="9">
        <f t="shared" si="14"/>
        <v>0.12779625</v>
      </c>
      <c r="Q56" s="9">
        <f t="shared" si="15"/>
        <v>0.138155625</v>
      </c>
    </row>
    <row r="57" spans="1:17" x14ac:dyDescent="0.25">
      <c r="A57">
        <f t="shared" si="16"/>
        <v>0.80000000000000016</v>
      </c>
      <c r="B57" s="9">
        <f t="shared" si="0"/>
        <v>1.1983999999999998E-2</v>
      </c>
      <c r="C57" s="9">
        <f t="shared" si="1"/>
        <v>4.2528000000000003E-2</v>
      </c>
      <c r="D57" s="9">
        <f t="shared" si="2"/>
        <v>5.8896000000000004E-2</v>
      </c>
      <c r="E57" s="9">
        <f t="shared" si="3"/>
        <v>8.9683200000000018E-2</v>
      </c>
      <c r="F57" s="9">
        <f t="shared" si="4"/>
        <v>9.9219200000000021E-2</v>
      </c>
      <c r="G57" s="9">
        <f t="shared" si="5"/>
        <v>9.9264000000000033E-2</v>
      </c>
      <c r="H57" s="9">
        <f t="shared" si="6"/>
        <v>0.13032960000000002</v>
      </c>
      <c r="I57" s="9">
        <f t="shared" si="7"/>
        <v>0.12961920000000002</v>
      </c>
      <c r="J57" s="9">
        <f t="shared" si="8"/>
        <v>4.991999999999993E-3</v>
      </c>
      <c r="K57" s="9">
        <f t="shared" si="9"/>
        <v>3.7776000000000004E-2</v>
      </c>
      <c r="L57" s="9">
        <f t="shared" si="10"/>
        <v>4.8816000000000012E-2</v>
      </c>
      <c r="M57" s="9">
        <f t="shared" si="11"/>
        <v>8.7936000000000014E-2</v>
      </c>
      <c r="N57" s="9">
        <f t="shared" si="12"/>
        <v>8.6022400000000013E-2</v>
      </c>
      <c r="O57" s="9">
        <f t="shared" si="13"/>
        <v>0.10344768000000003</v>
      </c>
      <c r="P57" s="9">
        <f t="shared" si="14"/>
        <v>0.13623040000000003</v>
      </c>
      <c r="Q57" s="9">
        <f t="shared" si="15"/>
        <v>0.14743040000000002</v>
      </c>
    </row>
    <row r="58" spans="1:17" x14ac:dyDescent="0.25">
      <c r="A58">
        <f t="shared" si="16"/>
        <v>0.8500000000000002</v>
      </c>
      <c r="B58" s="9">
        <f t="shared" si="0"/>
        <v>1.1993499999999997E-2</v>
      </c>
      <c r="C58" s="9">
        <f t="shared" si="1"/>
        <v>4.4493250000000005E-2</v>
      </c>
      <c r="D58" s="9">
        <f t="shared" si="2"/>
        <v>6.1680250000000013E-2</v>
      </c>
      <c r="E58" s="9">
        <f t="shared" si="3"/>
        <v>9.5134550000000026E-2</v>
      </c>
      <c r="F58" s="9">
        <f t="shared" si="4"/>
        <v>0.10536855000000002</v>
      </c>
      <c r="G58" s="9">
        <f t="shared" si="5"/>
        <v>0.10520662500000003</v>
      </c>
      <c r="H58" s="9">
        <f t="shared" si="6"/>
        <v>0.13884240000000003</v>
      </c>
      <c r="I58" s="9">
        <f t="shared" si="7"/>
        <v>0.13804042500000002</v>
      </c>
      <c r="J58" s="9">
        <f t="shared" si="8"/>
        <v>3.9142499999999941E-3</v>
      </c>
      <c r="K58" s="9">
        <f t="shared" si="9"/>
        <v>3.9389000000000007E-2</v>
      </c>
      <c r="L58" s="9">
        <f t="shared" si="10"/>
        <v>5.0417750000000011E-2</v>
      </c>
      <c r="M58" s="9">
        <f t="shared" si="11"/>
        <v>9.2896500000000021E-2</v>
      </c>
      <c r="N58" s="9">
        <f t="shared" si="12"/>
        <v>9.1161225000000012E-2</v>
      </c>
      <c r="O58" s="9">
        <f t="shared" si="13"/>
        <v>0.10992960750000003</v>
      </c>
      <c r="P58" s="9">
        <f t="shared" si="14"/>
        <v>0.14465385000000003</v>
      </c>
      <c r="Q58" s="9">
        <f t="shared" si="15"/>
        <v>0.15671322500000001</v>
      </c>
    </row>
    <row r="59" spans="1:17" x14ac:dyDescent="0.25">
      <c r="A59">
        <f t="shared" si="16"/>
        <v>0.90000000000000024</v>
      </c>
      <c r="B59" s="9">
        <f t="shared" si="0"/>
        <v>1.1916E-2</v>
      </c>
      <c r="C59" s="9">
        <f t="shared" si="1"/>
        <v>4.6377000000000008E-2</v>
      </c>
      <c r="D59" s="9">
        <f t="shared" si="2"/>
        <v>6.4359000000000013E-2</v>
      </c>
      <c r="E59" s="9">
        <f t="shared" si="3"/>
        <v>0.10056780000000004</v>
      </c>
      <c r="F59" s="9">
        <f t="shared" si="4"/>
        <v>0.11151180000000004</v>
      </c>
      <c r="G59" s="9">
        <f t="shared" si="5"/>
        <v>0.11111850000000004</v>
      </c>
      <c r="H59" s="9">
        <f t="shared" si="6"/>
        <v>0.14739840000000004</v>
      </c>
      <c r="I59" s="9">
        <f t="shared" si="7"/>
        <v>0.14649930000000003</v>
      </c>
      <c r="J59" s="9">
        <f t="shared" si="8"/>
        <v>2.6729999999999914E-3</v>
      </c>
      <c r="K59" s="9">
        <f t="shared" si="9"/>
        <v>4.0914000000000006E-2</v>
      </c>
      <c r="L59" s="9">
        <f t="shared" si="10"/>
        <v>5.184900000000002E-2</v>
      </c>
      <c r="M59" s="9">
        <f t="shared" si="11"/>
        <v>9.779400000000002E-2</v>
      </c>
      <c r="N59" s="9">
        <f t="shared" si="12"/>
        <v>9.6272100000000027E-2</v>
      </c>
      <c r="O59" s="9">
        <f t="shared" si="13"/>
        <v>0.11641347000000003</v>
      </c>
      <c r="P59" s="9">
        <f t="shared" si="14"/>
        <v>0.15306660000000002</v>
      </c>
      <c r="Q59" s="9">
        <f t="shared" si="15"/>
        <v>0.16600410000000004</v>
      </c>
    </row>
    <row r="60" spans="1:17" x14ac:dyDescent="0.25">
      <c r="A60">
        <f t="shared" si="16"/>
        <v>0.95000000000000029</v>
      </c>
      <c r="B60" s="9">
        <f t="shared" si="0"/>
        <v>1.1751499999999998E-2</v>
      </c>
      <c r="C60" s="9">
        <f t="shared" si="1"/>
        <v>4.8179250000000007E-2</v>
      </c>
      <c r="D60" s="9">
        <f t="shared" si="2"/>
        <v>6.6932250000000013E-2</v>
      </c>
      <c r="E60" s="9">
        <f t="shared" si="3"/>
        <v>0.10598295000000003</v>
      </c>
      <c r="F60" s="9">
        <f t="shared" si="4"/>
        <v>0.11764895000000003</v>
      </c>
      <c r="G60" s="9">
        <f t="shared" si="5"/>
        <v>0.11699962500000002</v>
      </c>
      <c r="H60" s="9">
        <f t="shared" si="6"/>
        <v>0.15599760000000007</v>
      </c>
      <c r="I60" s="9">
        <f t="shared" si="7"/>
        <v>0.15499582500000006</v>
      </c>
      <c r="J60" s="9">
        <f t="shared" si="8"/>
        <v>1.2682499999999916E-3</v>
      </c>
      <c r="K60" s="9">
        <f t="shared" si="9"/>
        <v>4.2351000000000007E-2</v>
      </c>
      <c r="L60" s="9">
        <f t="shared" si="10"/>
        <v>5.3109750000000011E-2</v>
      </c>
      <c r="M60" s="9">
        <f t="shared" si="11"/>
        <v>0.10262850000000003</v>
      </c>
      <c r="N60" s="9">
        <f t="shared" si="12"/>
        <v>0.10135502500000003</v>
      </c>
      <c r="O60" s="9">
        <f t="shared" si="13"/>
        <v>0.12289926750000003</v>
      </c>
      <c r="P60" s="9">
        <f t="shared" si="14"/>
        <v>0.16146865000000005</v>
      </c>
      <c r="Q60" s="9">
        <f t="shared" si="15"/>
        <v>0.17530302500000006</v>
      </c>
    </row>
    <row r="61" spans="1:17" x14ac:dyDescent="0.25">
      <c r="A61">
        <f t="shared" si="16"/>
        <v>1.0000000000000002</v>
      </c>
      <c r="B61" s="9">
        <f t="shared" si="0"/>
        <v>1.15E-2</v>
      </c>
      <c r="C61" s="9">
        <f t="shared" si="1"/>
        <v>4.99E-2</v>
      </c>
      <c r="D61" s="9">
        <f t="shared" si="2"/>
        <v>6.9400000000000003E-2</v>
      </c>
      <c r="E61" s="9">
        <f t="shared" si="3"/>
        <v>0.11138000000000003</v>
      </c>
      <c r="F61" s="9">
        <f t="shared" si="4"/>
        <v>0.12378000000000003</v>
      </c>
      <c r="G61" s="9">
        <f t="shared" si="5"/>
        <v>0.12285000000000003</v>
      </c>
      <c r="H61" s="9">
        <f t="shared" si="6"/>
        <v>0.16464000000000004</v>
      </c>
      <c r="I61" s="9">
        <f t="shared" si="7"/>
        <v>0.16353000000000004</v>
      </c>
      <c r="J61" s="9">
        <f t="shared" si="8"/>
        <v>-3.0000000000000859E-4</v>
      </c>
      <c r="K61" s="9">
        <f t="shared" si="9"/>
        <v>4.3700000000000003E-2</v>
      </c>
      <c r="L61" s="9">
        <f t="shared" si="10"/>
        <v>5.4200000000000005E-2</v>
      </c>
      <c r="M61" s="9">
        <f t="shared" si="11"/>
        <v>0.10740000000000002</v>
      </c>
      <c r="N61" s="9">
        <f t="shared" si="12"/>
        <v>0.10641000000000003</v>
      </c>
      <c r="O61" s="9">
        <f t="shared" si="13"/>
        <v>0.12938700000000003</v>
      </c>
      <c r="P61" s="9">
        <f t="shared" si="14"/>
        <v>0.16986000000000001</v>
      </c>
      <c r="Q61" s="9">
        <f t="shared" si="15"/>
        <v>0.18461000000000002</v>
      </c>
    </row>
    <row r="62" spans="1:17" x14ac:dyDescent="0.25">
      <c r="A62">
        <f t="shared" si="16"/>
        <v>1.0500000000000003</v>
      </c>
      <c r="B62" s="9">
        <f t="shared" si="0"/>
        <v>1.1161500000000001E-2</v>
      </c>
      <c r="C62" s="9">
        <f t="shared" si="1"/>
        <v>5.1539250000000009E-2</v>
      </c>
      <c r="D62" s="9">
        <f t="shared" si="2"/>
        <v>7.1762250000000014E-2</v>
      </c>
      <c r="E62" s="9">
        <f t="shared" si="3"/>
        <v>0.11675895000000004</v>
      </c>
      <c r="F62" s="9">
        <f t="shared" si="4"/>
        <v>0.12990495000000002</v>
      </c>
      <c r="G62" s="9">
        <f t="shared" si="5"/>
        <v>0.12866962500000004</v>
      </c>
      <c r="H62" s="9">
        <f t="shared" si="6"/>
        <v>0.17332560000000002</v>
      </c>
      <c r="I62" s="9">
        <f t="shared" si="7"/>
        <v>0.17210182500000004</v>
      </c>
      <c r="J62" s="9">
        <f t="shared" si="8"/>
        <v>-2.0317500000000058E-3</v>
      </c>
      <c r="K62" s="9">
        <f t="shared" si="9"/>
        <v>4.4961000000000015E-2</v>
      </c>
      <c r="L62" s="9">
        <f t="shared" si="10"/>
        <v>5.5119750000000016E-2</v>
      </c>
      <c r="M62" s="9">
        <f t="shared" si="11"/>
        <v>0.11210850000000003</v>
      </c>
      <c r="N62" s="9">
        <f t="shared" si="12"/>
        <v>0.11143702500000004</v>
      </c>
      <c r="O62" s="9">
        <f t="shared" si="13"/>
        <v>0.13587666750000005</v>
      </c>
      <c r="P62" s="9">
        <f t="shared" si="14"/>
        <v>0.17824065000000003</v>
      </c>
      <c r="Q62" s="9">
        <f t="shared" si="15"/>
        <v>0.19392502500000006</v>
      </c>
    </row>
    <row r="63" spans="1:17" x14ac:dyDescent="0.25">
      <c r="A63">
        <f t="shared" si="16"/>
        <v>1.1000000000000003</v>
      </c>
      <c r="B63" s="9">
        <f t="shared" si="0"/>
        <v>1.0735999999999996E-2</v>
      </c>
      <c r="C63" s="9">
        <f t="shared" si="1"/>
        <v>5.3097000000000005E-2</v>
      </c>
      <c r="D63" s="9">
        <f t="shared" si="2"/>
        <v>7.4019000000000015E-2</v>
      </c>
      <c r="E63" s="9">
        <f t="shared" si="3"/>
        <v>0.12211980000000003</v>
      </c>
      <c r="F63" s="9">
        <f t="shared" si="4"/>
        <v>0.13602380000000003</v>
      </c>
      <c r="G63" s="9">
        <f t="shared" si="5"/>
        <v>0.13445850000000004</v>
      </c>
      <c r="H63" s="9">
        <f t="shared" si="6"/>
        <v>0.18205440000000006</v>
      </c>
      <c r="I63" s="9">
        <f t="shared" si="7"/>
        <v>0.18071130000000007</v>
      </c>
      <c r="J63" s="9">
        <f t="shared" si="8"/>
        <v>-3.9270000000000138E-3</v>
      </c>
      <c r="K63" s="9">
        <f t="shared" si="9"/>
        <v>4.6134000000000008E-2</v>
      </c>
      <c r="L63" s="9">
        <f t="shared" si="10"/>
        <v>5.5869000000000016E-2</v>
      </c>
      <c r="M63" s="9">
        <f t="shared" si="11"/>
        <v>0.11675400000000002</v>
      </c>
      <c r="N63" s="9">
        <f t="shared" si="12"/>
        <v>0.11643610000000003</v>
      </c>
      <c r="O63" s="9">
        <f t="shared" si="13"/>
        <v>0.14236827000000005</v>
      </c>
      <c r="P63" s="9">
        <f t="shared" si="14"/>
        <v>0.18661060000000004</v>
      </c>
      <c r="Q63" s="9">
        <f t="shared" si="15"/>
        <v>0.20324810000000007</v>
      </c>
    </row>
    <row r="64" spans="1:17" x14ac:dyDescent="0.25">
      <c r="A64">
        <f t="shared" si="16"/>
        <v>1.1500000000000004</v>
      </c>
      <c r="B64" s="9">
        <f t="shared" si="0"/>
        <v>1.0223499999999993E-2</v>
      </c>
      <c r="C64" s="9">
        <f t="shared" si="1"/>
        <v>5.4573250000000004E-2</v>
      </c>
      <c r="D64" s="9">
        <f t="shared" si="2"/>
        <v>7.6170250000000009E-2</v>
      </c>
      <c r="E64" s="9">
        <f t="shared" si="3"/>
        <v>0.12746255000000004</v>
      </c>
      <c r="F64" s="9">
        <f t="shared" si="4"/>
        <v>0.14213655000000006</v>
      </c>
      <c r="G64" s="9">
        <f t="shared" si="5"/>
        <v>0.14021662500000004</v>
      </c>
      <c r="H64" s="9">
        <f t="shared" si="6"/>
        <v>0.19082640000000006</v>
      </c>
      <c r="I64" s="9">
        <f t="shared" si="7"/>
        <v>0.18935842500000005</v>
      </c>
      <c r="J64" s="9">
        <f t="shared" si="8"/>
        <v>-5.9857500000000188E-3</v>
      </c>
      <c r="K64" s="9">
        <f t="shared" si="9"/>
        <v>4.7218999999999997E-2</v>
      </c>
      <c r="L64" s="9">
        <f t="shared" si="10"/>
        <v>5.6447750000000012E-2</v>
      </c>
      <c r="M64" s="9">
        <f t="shared" si="11"/>
        <v>0.12133650000000003</v>
      </c>
      <c r="N64" s="9">
        <f t="shared" si="12"/>
        <v>0.12140722500000005</v>
      </c>
      <c r="O64" s="9">
        <f t="shared" si="13"/>
        <v>0.14886180750000003</v>
      </c>
      <c r="P64" s="9">
        <f t="shared" si="14"/>
        <v>0.19496985000000006</v>
      </c>
      <c r="Q64" s="9">
        <f t="shared" si="15"/>
        <v>0.21257922500000007</v>
      </c>
    </row>
    <row r="65" spans="1:17" x14ac:dyDescent="0.25">
      <c r="A65">
        <f t="shared" si="16"/>
        <v>1.2000000000000004</v>
      </c>
      <c r="B65" s="9">
        <f t="shared" si="0"/>
        <v>9.6239999999999937E-3</v>
      </c>
      <c r="C65" s="9">
        <f t="shared" si="1"/>
        <v>5.5968000000000011E-2</v>
      </c>
      <c r="D65" s="9">
        <f t="shared" si="2"/>
        <v>7.8216000000000008E-2</v>
      </c>
      <c r="E65" s="9">
        <f t="shared" si="3"/>
        <v>0.13278720000000005</v>
      </c>
      <c r="F65" s="9">
        <f t="shared" si="4"/>
        <v>0.14824320000000005</v>
      </c>
      <c r="G65" s="9">
        <f t="shared" si="5"/>
        <v>0.14594400000000005</v>
      </c>
      <c r="H65" s="9">
        <f t="shared" si="6"/>
        <v>0.19964160000000006</v>
      </c>
      <c r="I65" s="9">
        <f t="shared" si="7"/>
        <v>0.19804320000000006</v>
      </c>
      <c r="J65" s="9">
        <f t="shared" si="8"/>
        <v>-8.2080000000000208E-3</v>
      </c>
      <c r="K65" s="9">
        <f t="shared" si="9"/>
        <v>4.8216000000000009E-2</v>
      </c>
      <c r="L65" s="9">
        <f t="shared" si="10"/>
        <v>5.6856000000000004E-2</v>
      </c>
      <c r="M65" s="9">
        <f t="shared" si="11"/>
        <v>0.12585600000000002</v>
      </c>
      <c r="N65" s="9">
        <f t="shared" si="12"/>
        <v>0.12635040000000003</v>
      </c>
      <c r="O65" s="9">
        <f t="shared" si="13"/>
        <v>0.15535728000000004</v>
      </c>
      <c r="P65" s="9">
        <f t="shared" si="14"/>
        <v>0.20331840000000007</v>
      </c>
      <c r="Q65" s="9">
        <f t="shared" si="15"/>
        <v>0.22191840000000007</v>
      </c>
    </row>
    <row r="66" spans="1:17" x14ac:dyDescent="0.25">
      <c r="A66">
        <f t="shared" si="16"/>
        <v>1.2500000000000004</v>
      </c>
      <c r="B66" s="9">
        <f t="shared" si="0"/>
        <v>8.9374999999999941E-3</v>
      </c>
      <c r="C66" s="9">
        <f t="shared" si="1"/>
        <v>5.7281250000000006E-2</v>
      </c>
      <c r="D66" s="9">
        <f t="shared" si="2"/>
        <v>8.0156250000000012E-2</v>
      </c>
      <c r="E66" s="9">
        <f t="shared" si="3"/>
        <v>0.13809375000000004</v>
      </c>
      <c r="F66" s="9">
        <f t="shared" si="4"/>
        <v>0.15434375000000006</v>
      </c>
      <c r="G66" s="9">
        <f t="shared" si="5"/>
        <v>0.15164062500000006</v>
      </c>
      <c r="H66" s="9">
        <f t="shared" si="6"/>
        <v>0.20850000000000007</v>
      </c>
      <c r="I66" s="9">
        <f t="shared" si="7"/>
        <v>0.20676562500000006</v>
      </c>
      <c r="J66" s="9">
        <f t="shared" si="8"/>
        <v>-1.059375000000002E-2</v>
      </c>
      <c r="K66" s="9">
        <f t="shared" si="9"/>
        <v>4.9125000000000002E-2</v>
      </c>
      <c r="L66" s="9">
        <f t="shared" si="10"/>
        <v>5.7093750000000006E-2</v>
      </c>
      <c r="M66" s="9">
        <f t="shared" si="11"/>
        <v>0.13031250000000003</v>
      </c>
      <c r="N66" s="9">
        <f t="shared" si="12"/>
        <v>0.13126562500000002</v>
      </c>
      <c r="O66" s="9">
        <f t="shared" si="13"/>
        <v>0.16185468750000007</v>
      </c>
      <c r="P66" s="9">
        <f t="shared" si="14"/>
        <v>0.21165625000000005</v>
      </c>
      <c r="Q66" s="9">
        <f t="shared" si="15"/>
        <v>0.23126562500000006</v>
      </c>
    </row>
    <row r="67" spans="1:17" x14ac:dyDescent="0.25">
      <c r="A67">
        <f t="shared" si="16"/>
        <v>1.3000000000000005</v>
      </c>
      <c r="B67" s="9">
        <f t="shared" ref="B67:B80" si="17">0.0289*A67-0.0174*A67^2</f>
        <v>8.1639999999999942E-3</v>
      </c>
      <c r="C67" s="9">
        <f t="shared" ref="C67:C80" si="18">0.0662*A67-0.0163*A67^2</f>
        <v>5.8513000000000009E-2</v>
      </c>
      <c r="D67" s="9">
        <f t="shared" ref="D67:D80" si="19">0.0905*A67-0.0211*A67^2</f>
        <v>8.1991000000000008E-2</v>
      </c>
      <c r="E67" s="9">
        <f t="shared" ref="E67:E80" si="20">0.115*A67-0.00362*A67^2</f>
        <v>0.14338220000000004</v>
      </c>
      <c r="F67" s="9">
        <f t="shared" ref="F67:F80" si="21">0.125*A67-0.00122*A67^2</f>
        <v>0.16043820000000006</v>
      </c>
      <c r="G67" s="9">
        <f t="shared" ref="G67:G80" si="22">0.129*A67-0.00615*A67^2</f>
        <v>0.15730650000000007</v>
      </c>
      <c r="H67" s="9">
        <f t="shared" ref="H67:H80" si="23">0.156*A67+0.00864*A67^2</f>
        <v>0.21740160000000008</v>
      </c>
      <c r="I67" s="9">
        <f t="shared" ref="I67:I80" si="24">0.156*A67+0.00753*A67^2</f>
        <v>0.21552570000000007</v>
      </c>
      <c r="J67" s="9">
        <f t="shared" ref="J67:J80" si="25">0.0324*A67-0.0327*A67^2</f>
        <v>-1.314300000000003E-2</v>
      </c>
      <c r="K67" s="9">
        <f t="shared" ref="K67:K80" si="26">0.0613*A67-0.0176*A67^2</f>
        <v>4.9946000000000004E-2</v>
      </c>
      <c r="L67" s="9">
        <f t="shared" ref="L67:L80" si="27">0.0883*A67-0.0341*A67^2</f>
        <v>5.7161000000000003E-2</v>
      </c>
      <c r="M67" s="9">
        <f t="shared" ref="M67:M80" si="28">0.12*A67-0.0126*A67^2</f>
        <v>0.13470600000000005</v>
      </c>
      <c r="N67" s="9">
        <f t="shared" ref="N67:N80" si="29">0.112*A67-0.00559*A67^2</f>
        <v>0.13615290000000005</v>
      </c>
      <c r="O67" s="9">
        <f t="shared" ref="O67:O80" si="30">0.129*A67+0.000387*A67^2</f>
        <v>0.16835403000000007</v>
      </c>
      <c r="P67" s="9">
        <f t="shared" ref="P67:P80" si="31">0.172*A67-0.00214*A67^2</f>
        <v>0.21998340000000008</v>
      </c>
      <c r="Q67" s="9">
        <f t="shared" ref="Q67:Q80" si="32">0.183*A67+0.00161*A67^2</f>
        <v>0.24062090000000008</v>
      </c>
    </row>
    <row r="68" spans="1:17" x14ac:dyDescent="0.25">
      <c r="A68">
        <f t="shared" ref="A68:A80" si="33">A67+0.05</f>
        <v>1.3500000000000005</v>
      </c>
      <c r="B68" s="9">
        <f t="shared" si="17"/>
        <v>7.3034999999999906E-3</v>
      </c>
      <c r="C68" s="9">
        <f t="shared" si="18"/>
        <v>5.9663250000000015E-2</v>
      </c>
      <c r="D68" s="9">
        <f t="shared" si="19"/>
        <v>8.3720250000000024E-2</v>
      </c>
      <c r="E68" s="9">
        <f t="shared" si="20"/>
        <v>0.14865255000000005</v>
      </c>
      <c r="F68" s="9">
        <f t="shared" si="21"/>
        <v>0.16652655000000008</v>
      </c>
      <c r="G68" s="9">
        <f t="shared" si="22"/>
        <v>0.16294162500000006</v>
      </c>
      <c r="H68" s="9">
        <f t="shared" si="23"/>
        <v>0.22634640000000011</v>
      </c>
      <c r="I68" s="9">
        <f t="shared" si="24"/>
        <v>0.2243234250000001</v>
      </c>
      <c r="J68" s="9">
        <f t="shared" si="25"/>
        <v>-1.585575000000003E-2</v>
      </c>
      <c r="K68" s="9">
        <f t="shared" si="26"/>
        <v>5.0679000000000009E-2</v>
      </c>
      <c r="L68" s="9">
        <f t="shared" si="27"/>
        <v>5.7057750000000004E-2</v>
      </c>
      <c r="M68" s="9">
        <f t="shared" si="28"/>
        <v>0.13903650000000004</v>
      </c>
      <c r="N68" s="9">
        <f t="shared" si="29"/>
        <v>0.14101222500000005</v>
      </c>
      <c r="O68" s="9">
        <f t="shared" si="30"/>
        <v>0.17485530750000008</v>
      </c>
      <c r="P68" s="9">
        <f t="shared" si="31"/>
        <v>0.22829985000000008</v>
      </c>
      <c r="Q68" s="9">
        <f t="shared" si="32"/>
        <v>0.24998422500000012</v>
      </c>
    </row>
    <row r="69" spans="1:17" x14ac:dyDescent="0.25">
      <c r="A69">
        <f t="shared" si="33"/>
        <v>1.4000000000000006</v>
      </c>
      <c r="B69" s="9">
        <f t="shared" si="17"/>
        <v>6.3559999999999936E-3</v>
      </c>
      <c r="C69" s="9">
        <f t="shared" si="18"/>
        <v>6.0732000000000001E-2</v>
      </c>
      <c r="D69" s="9">
        <f t="shared" si="19"/>
        <v>8.5344000000000003E-2</v>
      </c>
      <c r="E69" s="9">
        <f t="shared" si="20"/>
        <v>0.15390480000000006</v>
      </c>
      <c r="F69" s="9">
        <f t="shared" si="21"/>
        <v>0.17260880000000006</v>
      </c>
      <c r="G69" s="9">
        <f t="shared" si="22"/>
        <v>0.16854600000000006</v>
      </c>
      <c r="H69" s="9">
        <f t="shared" si="23"/>
        <v>0.23533440000000011</v>
      </c>
      <c r="I69" s="9">
        <f t="shared" si="24"/>
        <v>0.23315880000000011</v>
      </c>
      <c r="J69" s="9">
        <f t="shared" si="25"/>
        <v>-1.8732000000000033E-2</v>
      </c>
      <c r="K69" s="9">
        <f t="shared" si="26"/>
        <v>5.1324000000000009E-2</v>
      </c>
      <c r="L69" s="9">
        <f t="shared" si="27"/>
        <v>5.6784000000000001E-2</v>
      </c>
      <c r="M69" s="9">
        <f t="shared" si="28"/>
        <v>0.14330400000000004</v>
      </c>
      <c r="N69" s="9">
        <f t="shared" si="29"/>
        <v>0.14584360000000007</v>
      </c>
      <c r="O69" s="9">
        <f t="shared" si="30"/>
        <v>0.18135852000000008</v>
      </c>
      <c r="P69" s="9">
        <f t="shared" si="31"/>
        <v>0.23660560000000005</v>
      </c>
      <c r="Q69" s="9">
        <f t="shared" si="32"/>
        <v>0.25935560000000007</v>
      </c>
    </row>
    <row r="70" spans="1:17" x14ac:dyDescent="0.25">
      <c r="A70">
        <f t="shared" si="33"/>
        <v>1.4500000000000006</v>
      </c>
      <c r="B70" s="9">
        <f t="shared" si="17"/>
        <v>5.3214999999999929E-3</v>
      </c>
      <c r="C70" s="9">
        <f t="shared" si="18"/>
        <v>6.171925000000001E-2</v>
      </c>
      <c r="D70" s="9">
        <f t="shared" si="19"/>
        <v>8.686225000000003E-2</v>
      </c>
      <c r="E70" s="9">
        <f t="shared" si="20"/>
        <v>0.15913895000000008</v>
      </c>
      <c r="F70" s="9">
        <f t="shared" si="21"/>
        <v>0.17868495000000006</v>
      </c>
      <c r="G70" s="9">
        <f t="shared" si="22"/>
        <v>0.17411962500000006</v>
      </c>
      <c r="H70" s="9">
        <f t="shared" si="23"/>
        <v>0.2443656000000001</v>
      </c>
      <c r="I70" s="9">
        <f t="shared" si="24"/>
        <v>0.24203182500000012</v>
      </c>
      <c r="J70" s="9">
        <f t="shared" si="25"/>
        <v>-2.1771750000000041E-2</v>
      </c>
      <c r="K70" s="9">
        <f t="shared" si="26"/>
        <v>5.1880999999999997E-2</v>
      </c>
      <c r="L70" s="9">
        <f t="shared" si="27"/>
        <v>5.6339750000000008E-2</v>
      </c>
      <c r="M70" s="9">
        <f t="shared" si="28"/>
        <v>0.14750850000000004</v>
      </c>
      <c r="N70" s="9">
        <f t="shared" si="29"/>
        <v>0.15064702500000007</v>
      </c>
      <c r="O70" s="9">
        <f t="shared" si="30"/>
        <v>0.18786366750000008</v>
      </c>
      <c r="P70" s="9">
        <f t="shared" si="31"/>
        <v>0.24490065000000008</v>
      </c>
      <c r="Q70" s="9">
        <f t="shared" si="32"/>
        <v>0.26873502500000007</v>
      </c>
    </row>
    <row r="71" spans="1:17" x14ac:dyDescent="0.25">
      <c r="A71">
        <f t="shared" si="33"/>
        <v>1.5000000000000007</v>
      </c>
      <c r="B71" s="9">
        <f t="shared" si="17"/>
        <v>4.1999999999999954E-3</v>
      </c>
      <c r="C71" s="9">
        <f t="shared" si="18"/>
        <v>6.2625000000000014E-2</v>
      </c>
      <c r="D71" s="9">
        <f t="shared" si="19"/>
        <v>8.827500000000002E-2</v>
      </c>
      <c r="E71" s="9">
        <f t="shared" si="20"/>
        <v>0.16435500000000008</v>
      </c>
      <c r="F71" s="9">
        <f t="shared" si="21"/>
        <v>0.18475500000000009</v>
      </c>
      <c r="G71" s="9">
        <f t="shared" si="22"/>
        <v>0.17966250000000009</v>
      </c>
      <c r="H71" s="9">
        <f t="shared" si="23"/>
        <v>0.25344000000000011</v>
      </c>
      <c r="I71" s="9">
        <f t="shared" si="24"/>
        <v>0.25094250000000012</v>
      </c>
      <c r="J71" s="9">
        <f t="shared" si="25"/>
        <v>-2.4975000000000039E-2</v>
      </c>
      <c r="K71" s="9">
        <f t="shared" si="26"/>
        <v>5.2350000000000015E-2</v>
      </c>
      <c r="L71" s="9">
        <f t="shared" si="27"/>
        <v>5.5725000000000011E-2</v>
      </c>
      <c r="M71" s="9">
        <f t="shared" si="28"/>
        <v>0.15165000000000006</v>
      </c>
      <c r="N71" s="9">
        <f t="shared" si="29"/>
        <v>0.15542250000000005</v>
      </c>
      <c r="O71" s="9">
        <f t="shared" si="30"/>
        <v>0.19437075000000009</v>
      </c>
      <c r="P71" s="9">
        <f t="shared" si="31"/>
        <v>0.2531850000000001</v>
      </c>
      <c r="Q71" s="9">
        <f t="shared" si="32"/>
        <v>0.27812250000000016</v>
      </c>
    </row>
    <row r="72" spans="1:17" x14ac:dyDescent="0.25">
      <c r="A72">
        <f t="shared" si="33"/>
        <v>1.5500000000000007</v>
      </c>
      <c r="B72" s="9">
        <f t="shared" si="17"/>
        <v>2.9914999999999803E-3</v>
      </c>
      <c r="C72" s="9">
        <f t="shared" si="18"/>
        <v>6.3449250000000013E-2</v>
      </c>
      <c r="D72" s="9">
        <f t="shared" si="19"/>
        <v>8.958225000000003E-2</v>
      </c>
      <c r="E72" s="9">
        <f t="shared" si="20"/>
        <v>0.16955295000000009</v>
      </c>
      <c r="F72" s="9">
        <f t="shared" si="21"/>
        <v>0.1908189500000001</v>
      </c>
      <c r="G72" s="9">
        <f t="shared" si="22"/>
        <v>0.18517462500000009</v>
      </c>
      <c r="H72" s="9">
        <f t="shared" si="23"/>
        <v>0.26255760000000011</v>
      </c>
      <c r="I72" s="9">
        <f t="shared" si="24"/>
        <v>0.2598908250000001</v>
      </c>
      <c r="J72" s="9">
        <f t="shared" si="25"/>
        <v>-2.8341750000000047E-2</v>
      </c>
      <c r="K72" s="9">
        <f t="shared" si="26"/>
        <v>5.2731000000000007E-2</v>
      </c>
      <c r="L72" s="9">
        <f t="shared" si="27"/>
        <v>5.4939750000000009E-2</v>
      </c>
      <c r="M72" s="9">
        <f t="shared" si="28"/>
        <v>0.15572850000000005</v>
      </c>
      <c r="N72" s="9">
        <f t="shared" si="29"/>
        <v>0.16017002500000008</v>
      </c>
      <c r="O72" s="9">
        <f t="shared" si="30"/>
        <v>0.20087976750000011</v>
      </c>
      <c r="P72" s="9">
        <f t="shared" si="31"/>
        <v>0.26145865000000013</v>
      </c>
      <c r="Q72" s="9">
        <f t="shared" si="32"/>
        <v>0.28751802500000012</v>
      </c>
    </row>
    <row r="73" spans="1:17" x14ac:dyDescent="0.25">
      <c r="A73">
        <f t="shared" si="33"/>
        <v>1.6000000000000008</v>
      </c>
      <c r="B73" s="9">
        <f t="shared" si="17"/>
        <v>1.6959999999999822E-3</v>
      </c>
      <c r="C73" s="9">
        <f t="shared" si="18"/>
        <v>6.4191999999999999E-2</v>
      </c>
      <c r="D73" s="9">
        <f t="shared" si="19"/>
        <v>9.0784000000000017E-2</v>
      </c>
      <c r="E73" s="9">
        <f t="shared" si="20"/>
        <v>0.1747328000000001</v>
      </c>
      <c r="F73" s="9">
        <f t="shared" si="21"/>
        <v>0.1968768000000001</v>
      </c>
      <c r="G73" s="9">
        <f t="shared" si="22"/>
        <v>0.1906560000000001</v>
      </c>
      <c r="H73" s="9">
        <f t="shared" si="23"/>
        <v>0.27171840000000014</v>
      </c>
      <c r="I73" s="9">
        <f t="shared" si="24"/>
        <v>0.26887680000000014</v>
      </c>
      <c r="J73" s="9">
        <f t="shared" si="25"/>
        <v>-3.1872000000000053E-2</v>
      </c>
      <c r="K73" s="9">
        <f t="shared" si="26"/>
        <v>5.3024000000000002E-2</v>
      </c>
      <c r="L73" s="9">
        <f t="shared" si="27"/>
        <v>5.3984000000000004E-2</v>
      </c>
      <c r="M73" s="9">
        <f t="shared" si="28"/>
        <v>0.15974400000000005</v>
      </c>
      <c r="N73" s="9">
        <f t="shared" si="29"/>
        <v>0.16488960000000008</v>
      </c>
      <c r="O73" s="9">
        <f t="shared" si="30"/>
        <v>0.20739072000000011</v>
      </c>
      <c r="P73" s="9">
        <f t="shared" si="31"/>
        <v>0.26972160000000012</v>
      </c>
      <c r="Q73" s="9">
        <f t="shared" si="32"/>
        <v>0.29692160000000012</v>
      </c>
    </row>
    <row r="74" spans="1:17" x14ac:dyDescent="0.25">
      <c r="A74">
        <f t="shared" si="33"/>
        <v>1.6500000000000008</v>
      </c>
      <c r="B74" s="9">
        <f t="shared" si="17"/>
        <v>3.1349999999997352E-4</v>
      </c>
      <c r="C74" s="9">
        <f t="shared" si="18"/>
        <v>6.4853250000000001E-2</v>
      </c>
      <c r="D74" s="9">
        <f t="shared" si="19"/>
        <v>9.1880250000000011E-2</v>
      </c>
      <c r="E74" s="9">
        <f t="shared" si="20"/>
        <v>0.1798945500000001</v>
      </c>
      <c r="F74" s="9">
        <f t="shared" si="21"/>
        <v>0.2029285500000001</v>
      </c>
      <c r="G74" s="9">
        <f t="shared" si="22"/>
        <v>0.19610662500000009</v>
      </c>
      <c r="H74" s="9">
        <f t="shared" si="23"/>
        <v>0.28092240000000013</v>
      </c>
      <c r="I74" s="9">
        <f t="shared" si="24"/>
        <v>0.27790042500000017</v>
      </c>
      <c r="J74" s="9">
        <f t="shared" si="25"/>
        <v>-3.5565750000000076E-2</v>
      </c>
      <c r="K74" s="9">
        <f t="shared" si="26"/>
        <v>5.3229000000000005E-2</v>
      </c>
      <c r="L74" s="9">
        <f t="shared" si="27"/>
        <v>5.2857749999999981E-2</v>
      </c>
      <c r="M74" s="9">
        <f t="shared" si="28"/>
        <v>0.16369650000000005</v>
      </c>
      <c r="N74" s="9">
        <f t="shared" si="29"/>
        <v>0.16958122500000009</v>
      </c>
      <c r="O74" s="9">
        <f t="shared" si="30"/>
        <v>0.21390360750000012</v>
      </c>
      <c r="P74" s="9">
        <f t="shared" si="31"/>
        <v>0.27797385000000008</v>
      </c>
      <c r="Q74" s="9">
        <f t="shared" si="32"/>
        <v>0.30633322500000015</v>
      </c>
    </row>
    <row r="75" spans="1:17" x14ac:dyDescent="0.25">
      <c r="A75">
        <f t="shared" si="33"/>
        <v>1.7000000000000008</v>
      </c>
      <c r="B75" s="9">
        <f t="shared" si="17"/>
        <v>-1.1560000000000251E-3</v>
      </c>
      <c r="C75" s="9">
        <f t="shared" si="18"/>
        <v>6.5433000000000005E-2</v>
      </c>
      <c r="D75" s="9">
        <f t="shared" si="19"/>
        <v>9.2871000000000009E-2</v>
      </c>
      <c r="E75" s="9">
        <f t="shared" si="20"/>
        <v>0.1850382000000001</v>
      </c>
      <c r="F75" s="9">
        <f t="shared" si="21"/>
        <v>0.20897420000000011</v>
      </c>
      <c r="G75" s="9">
        <f t="shared" si="22"/>
        <v>0.20152650000000008</v>
      </c>
      <c r="H75" s="9">
        <f t="shared" si="23"/>
        <v>0.29016960000000019</v>
      </c>
      <c r="I75" s="9">
        <f t="shared" si="24"/>
        <v>0.28696170000000021</v>
      </c>
      <c r="J75" s="9">
        <f t="shared" si="25"/>
        <v>-3.9423000000000062E-2</v>
      </c>
      <c r="K75" s="9">
        <f t="shared" si="26"/>
        <v>5.3345999999999998E-2</v>
      </c>
      <c r="L75" s="9">
        <f t="shared" si="27"/>
        <v>5.1560999999999982E-2</v>
      </c>
      <c r="M75" s="9">
        <f t="shared" si="28"/>
        <v>0.16758600000000007</v>
      </c>
      <c r="N75" s="9">
        <f t="shared" si="29"/>
        <v>0.17424490000000009</v>
      </c>
      <c r="O75" s="9">
        <f t="shared" si="30"/>
        <v>0.22041843000000011</v>
      </c>
      <c r="P75" s="9">
        <f t="shared" si="31"/>
        <v>0.28621540000000012</v>
      </c>
      <c r="Q75" s="9">
        <f t="shared" si="32"/>
        <v>0.31575290000000017</v>
      </c>
    </row>
    <row r="76" spans="1:17" x14ac:dyDescent="0.25">
      <c r="A76">
        <f t="shared" si="33"/>
        <v>1.7500000000000009</v>
      </c>
      <c r="B76" s="9">
        <f t="shared" si="17"/>
        <v>-2.7125000000000274E-3</v>
      </c>
      <c r="C76" s="9">
        <f t="shared" si="18"/>
        <v>6.5931249999999997E-2</v>
      </c>
      <c r="D76" s="9">
        <f t="shared" si="19"/>
        <v>9.3756249999999999E-2</v>
      </c>
      <c r="E76" s="9">
        <f t="shared" si="20"/>
        <v>0.1901637500000001</v>
      </c>
      <c r="F76" s="9">
        <f t="shared" si="21"/>
        <v>0.21501375000000011</v>
      </c>
      <c r="G76" s="9">
        <f t="shared" si="22"/>
        <v>0.2069156250000001</v>
      </c>
      <c r="H76" s="9">
        <f t="shared" si="23"/>
        <v>0.29946000000000017</v>
      </c>
      <c r="I76" s="9">
        <f t="shared" si="24"/>
        <v>0.29606062500000013</v>
      </c>
      <c r="J76" s="9">
        <f t="shared" si="25"/>
        <v>-4.3443750000000073E-2</v>
      </c>
      <c r="K76" s="9">
        <f t="shared" si="26"/>
        <v>5.3374999999999992E-2</v>
      </c>
      <c r="L76" s="9">
        <f t="shared" si="27"/>
        <v>5.0093749999999979E-2</v>
      </c>
      <c r="M76" s="9">
        <f t="shared" si="28"/>
        <v>0.17141250000000008</v>
      </c>
      <c r="N76" s="9">
        <f t="shared" si="29"/>
        <v>0.17888062500000007</v>
      </c>
      <c r="O76" s="9">
        <f t="shared" si="30"/>
        <v>0.22693518750000011</v>
      </c>
      <c r="P76" s="9">
        <f t="shared" si="31"/>
        <v>0.29444625000000013</v>
      </c>
      <c r="Q76" s="9">
        <f t="shared" si="32"/>
        <v>0.32518062500000017</v>
      </c>
    </row>
    <row r="77" spans="1:17" x14ac:dyDescent="0.25">
      <c r="A77">
        <f t="shared" si="33"/>
        <v>1.8000000000000009</v>
      </c>
      <c r="B77" s="9">
        <f t="shared" si="17"/>
        <v>-4.3560000000000265E-3</v>
      </c>
      <c r="C77" s="9">
        <f t="shared" si="18"/>
        <v>6.6348000000000018E-2</v>
      </c>
      <c r="D77" s="9">
        <f t="shared" si="19"/>
        <v>9.4535999999999995E-2</v>
      </c>
      <c r="E77" s="9">
        <f t="shared" si="20"/>
        <v>0.19527120000000012</v>
      </c>
      <c r="F77" s="9">
        <f t="shared" si="21"/>
        <v>0.22104720000000011</v>
      </c>
      <c r="G77" s="9">
        <f t="shared" si="22"/>
        <v>0.2122740000000001</v>
      </c>
      <c r="H77" s="9">
        <f t="shared" si="23"/>
        <v>0.30879360000000017</v>
      </c>
      <c r="I77" s="9">
        <f t="shared" si="24"/>
        <v>0.30519720000000017</v>
      </c>
      <c r="J77" s="9">
        <f t="shared" si="25"/>
        <v>-4.7628000000000087E-2</v>
      </c>
      <c r="K77" s="9">
        <f t="shared" si="26"/>
        <v>5.3316000000000002E-2</v>
      </c>
      <c r="L77" s="9">
        <f t="shared" si="27"/>
        <v>4.8455999999999971E-2</v>
      </c>
      <c r="M77" s="9">
        <f t="shared" si="28"/>
        <v>0.17517600000000005</v>
      </c>
      <c r="N77" s="9">
        <f t="shared" si="29"/>
        <v>0.18348840000000011</v>
      </c>
      <c r="O77" s="9">
        <f t="shared" si="30"/>
        <v>0.23345388000000014</v>
      </c>
      <c r="P77" s="9">
        <f t="shared" si="31"/>
        <v>0.30266640000000017</v>
      </c>
      <c r="Q77" s="9">
        <f t="shared" si="32"/>
        <v>0.33461640000000015</v>
      </c>
    </row>
    <row r="78" spans="1:17" x14ac:dyDescent="0.25">
      <c r="A78">
        <f t="shared" si="33"/>
        <v>1.850000000000001</v>
      </c>
      <c r="B78" s="9">
        <f t="shared" si="17"/>
        <v>-6.0865000000000294E-3</v>
      </c>
      <c r="C78" s="9">
        <f t="shared" si="18"/>
        <v>6.6683249999999999E-2</v>
      </c>
      <c r="D78" s="9">
        <f t="shared" si="19"/>
        <v>9.5210249999999996E-2</v>
      </c>
      <c r="E78" s="9">
        <f t="shared" si="20"/>
        <v>0.20036055000000011</v>
      </c>
      <c r="F78" s="9">
        <f t="shared" si="21"/>
        <v>0.22707455000000012</v>
      </c>
      <c r="G78" s="9">
        <f t="shared" si="22"/>
        <v>0.21760162500000013</v>
      </c>
      <c r="H78" s="9">
        <f t="shared" si="23"/>
        <v>0.31817040000000019</v>
      </c>
      <c r="I78" s="9">
        <f t="shared" si="24"/>
        <v>0.31437142500000015</v>
      </c>
      <c r="J78" s="9">
        <f t="shared" si="25"/>
        <v>-5.1975750000000077E-2</v>
      </c>
      <c r="K78" s="9">
        <f t="shared" si="26"/>
        <v>5.3168999999999994E-2</v>
      </c>
      <c r="L78" s="9">
        <f t="shared" si="27"/>
        <v>4.6647749999999974E-2</v>
      </c>
      <c r="M78" s="9">
        <f t="shared" si="28"/>
        <v>0.17887650000000008</v>
      </c>
      <c r="N78" s="9">
        <f t="shared" si="29"/>
        <v>0.18806822500000009</v>
      </c>
      <c r="O78" s="9">
        <f t="shared" si="30"/>
        <v>0.23997450750000013</v>
      </c>
      <c r="P78" s="9">
        <f t="shared" si="31"/>
        <v>0.31087585000000012</v>
      </c>
      <c r="Q78" s="9">
        <f t="shared" si="32"/>
        <v>0.34406022500000016</v>
      </c>
    </row>
    <row r="79" spans="1:17" x14ac:dyDescent="0.25">
      <c r="A79">
        <f t="shared" si="33"/>
        <v>1.900000000000001</v>
      </c>
      <c r="B79" s="9">
        <f t="shared" si="17"/>
        <v>-7.904000000000036E-3</v>
      </c>
      <c r="C79" s="9">
        <f t="shared" si="18"/>
        <v>6.6936999999999997E-2</v>
      </c>
      <c r="D79" s="9">
        <f t="shared" si="19"/>
        <v>9.5778999999999989E-2</v>
      </c>
      <c r="E79" s="9">
        <f t="shared" si="20"/>
        <v>0.20543180000000014</v>
      </c>
      <c r="F79" s="9">
        <f t="shared" si="21"/>
        <v>0.23309580000000013</v>
      </c>
      <c r="G79" s="9">
        <f t="shared" si="22"/>
        <v>0.22289850000000014</v>
      </c>
      <c r="H79" s="9">
        <f t="shared" si="23"/>
        <v>0.32759040000000017</v>
      </c>
      <c r="I79" s="9">
        <f t="shared" si="24"/>
        <v>0.32358330000000018</v>
      </c>
      <c r="J79" s="9">
        <f t="shared" si="25"/>
        <v>-5.6487000000000093E-2</v>
      </c>
      <c r="K79" s="9">
        <f t="shared" si="26"/>
        <v>5.2933999999999981E-2</v>
      </c>
      <c r="L79" s="9">
        <f t="shared" si="27"/>
        <v>4.4668999999999959E-2</v>
      </c>
      <c r="M79" s="9">
        <f t="shared" si="28"/>
        <v>0.18251400000000007</v>
      </c>
      <c r="N79" s="9">
        <f t="shared" si="29"/>
        <v>0.1926201000000001</v>
      </c>
      <c r="O79" s="9">
        <f t="shared" si="30"/>
        <v>0.24649707000000015</v>
      </c>
      <c r="P79" s="9">
        <f t="shared" si="31"/>
        <v>0.31907460000000015</v>
      </c>
      <c r="Q79" s="9">
        <f t="shared" si="32"/>
        <v>0.35351210000000016</v>
      </c>
    </row>
    <row r="80" spans="1:17" x14ac:dyDescent="0.25">
      <c r="A80">
        <f t="shared" si="33"/>
        <v>1.9500000000000011</v>
      </c>
      <c r="B80" s="9">
        <f t="shared" si="17"/>
        <v>-9.8085000000000394E-3</v>
      </c>
      <c r="C80" s="9">
        <f t="shared" si="18"/>
        <v>6.7109250000000009E-2</v>
      </c>
      <c r="D80" s="9">
        <f t="shared" si="19"/>
        <v>9.6242250000000015E-2</v>
      </c>
      <c r="E80" s="9">
        <f t="shared" si="20"/>
        <v>0.21048495000000012</v>
      </c>
      <c r="F80" s="9">
        <f t="shared" si="21"/>
        <v>0.23911095000000013</v>
      </c>
      <c r="G80" s="9">
        <f t="shared" si="22"/>
        <v>0.22816462500000012</v>
      </c>
      <c r="H80" s="9">
        <f t="shared" si="23"/>
        <v>0.33705360000000023</v>
      </c>
      <c r="I80" s="9">
        <f t="shared" si="24"/>
        <v>0.33283282500000022</v>
      </c>
      <c r="J80" s="9">
        <f t="shared" si="25"/>
        <v>-6.1161750000000112E-2</v>
      </c>
      <c r="K80" s="9">
        <f t="shared" si="26"/>
        <v>5.2610999999999991E-2</v>
      </c>
      <c r="L80" s="9">
        <f t="shared" si="27"/>
        <v>4.251974999999994E-2</v>
      </c>
      <c r="M80" s="9">
        <f t="shared" si="28"/>
        <v>0.18608850000000007</v>
      </c>
      <c r="N80" s="9">
        <f t="shared" si="29"/>
        <v>0.19714402500000011</v>
      </c>
      <c r="O80" s="9">
        <f t="shared" si="30"/>
        <v>0.25302156750000016</v>
      </c>
      <c r="P80" s="9">
        <f t="shared" si="31"/>
        <v>0.32726265000000015</v>
      </c>
      <c r="Q80" s="9">
        <f t="shared" si="32"/>
        <v>0.3629720250000002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0"/>
  <sheetViews>
    <sheetView workbookViewId="0">
      <selection activeCell="K23" sqref="K23"/>
    </sheetView>
  </sheetViews>
  <sheetFormatPr defaultColWidth="8.85546875" defaultRowHeight="15" x14ac:dyDescent="0.25"/>
  <sheetData>
    <row r="1" spans="1:9" x14ac:dyDescent="0.25">
      <c r="A1" t="s">
        <v>1095</v>
      </c>
      <c r="B1" t="s">
        <v>431</v>
      </c>
      <c r="C1" t="s">
        <v>432</v>
      </c>
      <c r="D1" t="s">
        <v>433</v>
      </c>
      <c r="E1" t="s">
        <v>434</v>
      </c>
      <c r="F1" t="s">
        <v>439</v>
      </c>
      <c r="G1" t="s">
        <v>436</v>
      </c>
      <c r="H1" t="s">
        <v>1096</v>
      </c>
      <c r="I1" t="s">
        <v>1097</v>
      </c>
    </row>
    <row r="2" spans="1:9" x14ac:dyDescent="0.25">
      <c r="A2" s="25">
        <v>-1.95</v>
      </c>
      <c r="B2">
        <v>-9.5468521000000001E-2</v>
      </c>
      <c r="C2">
        <v>-0.16692638000000001</v>
      </c>
      <c r="D2">
        <v>-0.22647381</v>
      </c>
      <c r="E2">
        <v>-0.19792891000000001</v>
      </c>
      <c r="F2">
        <v>-0.21462107</v>
      </c>
      <c r="G2">
        <v>-0.26632022999999999</v>
      </c>
      <c r="H2">
        <v>-0.23528099</v>
      </c>
      <c r="I2">
        <v>-0.25540972000000001</v>
      </c>
    </row>
    <row r="3" spans="1:9" x14ac:dyDescent="0.25">
      <c r="A3" s="25">
        <v>-1.9</v>
      </c>
      <c r="B3">
        <v>-9.4845771999999995E-2</v>
      </c>
      <c r="C3">
        <v>-0.16330004000000001</v>
      </c>
      <c r="D3">
        <v>-0.22026253000000001</v>
      </c>
      <c r="E3">
        <v>-0.19286250999999999</v>
      </c>
      <c r="F3">
        <v>-0.21429396000000001</v>
      </c>
      <c r="G3">
        <v>-0.26350927000000002</v>
      </c>
      <c r="H3">
        <v>-0.23527670000000001</v>
      </c>
      <c r="I3">
        <v>-0.25445461000000003</v>
      </c>
    </row>
    <row r="4" spans="1:9" x14ac:dyDescent="0.25">
      <c r="A4" s="25">
        <v>-1.85</v>
      </c>
      <c r="B4">
        <v>-9.2788696000000004E-2</v>
      </c>
      <c r="C4">
        <v>-0.16022921000000001</v>
      </c>
      <c r="D4">
        <v>-0.21343422000000001</v>
      </c>
      <c r="E4">
        <v>-0.18795776</v>
      </c>
      <c r="F4">
        <v>-0.21352434000000001</v>
      </c>
      <c r="G4">
        <v>-0.25969553000000001</v>
      </c>
      <c r="H4">
        <v>-0.23403167999999999</v>
      </c>
      <c r="I4">
        <v>-0.25299692000000001</v>
      </c>
    </row>
    <row r="5" spans="1:9" x14ac:dyDescent="0.25">
      <c r="A5" s="25">
        <v>-1.8</v>
      </c>
      <c r="B5">
        <v>-8.9532374999999997E-2</v>
      </c>
      <c r="C5">
        <v>-0.15665626999999999</v>
      </c>
      <c r="D5">
        <v>-0.20570040000000001</v>
      </c>
      <c r="E5">
        <v>-0.18354272999999999</v>
      </c>
      <c r="F5">
        <v>-0.21137381</v>
      </c>
      <c r="G5">
        <v>-0.25303173000000001</v>
      </c>
      <c r="H5">
        <v>-0.23219919</v>
      </c>
      <c r="I5">
        <v>-0.25175667000000002</v>
      </c>
    </row>
    <row r="6" spans="1:9" x14ac:dyDescent="0.25">
      <c r="A6" s="25">
        <v>-1.75</v>
      </c>
      <c r="B6">
        <v>-8.7106227999999994E-2</v>
      </c>
      <c r="C6">
        <v>-0.15300369</v>
      </c>
      <c r="D6">
        <v>-0.19914245999999999</v>
      </c>
      <c r="E6">
        <v>-0.18013000000000001</v>
      </c>
      <c r="F6">
        <v>-0.20917177000000001</v>
      </c>
      <c r="G6">
        <v>-0.24566173999999999</v>
      </c>
      <c r="H6">
        <v>-0.230515</v>
      </c>
      <c r="I6">
        <v>-0.24959469000000001</v>
      </c>
    </row>
    <row r="7" spans="1:9" x14ac:dyDescent="0.25">
      <c r="A7" s="25">
        <v>-1.7</v>
      </c>
      <c r="B7">
        <v>-8.5555076999999993E-2</v>
      </c>
      <c r="C7">
        <v>-0.14934206</v>
      </c>
      <c r="D7">
        <v>-0.19377899000000001</v>
      </c>
      <c r="E7">
        <v>-0.1770997</v>
      </c>
      <c r="F7">
        <v>-0.20666598999999999</v>
      </c>
      <c r="G7">
        <v>-0.23866271999999999</v>
      </c>
      <c r="H7">
        <v>-0.23019408999999999</v>
      </c>
      <c r="I7">
        <v>-0.24703741000000001</v>
      </c>
    </row>
    <row r="8" spans="1:9" x14ac:dyDescent="0.25">
      <c r="A8" s="25">
        <v>-1.65</v>
      </c>
      <c r="B8">
        <v>-8.3166121999999995E-2</v>
      </c>
      <c r="C8">
        <v>-0.14531897999999999</v>
      </c>
      <c r="D8">
        <v>-0.18855667000000001</v>
      </c>
      <c r="E8">
        <v>-0.17404175</v>
      </c>
      <c r="F8">
        <v>-0.20490264999999999</v>
      </c>
      <c r="G8">
        <v>-0.23284626</v>
      </c>
      <c r="H8">
        <v>-0.22994518</v>
      </c>
      <c r="I8">
        <v>-0.24471712000000001</v>
      </c>
    </row>
    <row r="9" spans="1:9" x14ac:dyDescent="0.25">
      <c r="A9" s="25">
        <v>-1.6</v>
      </c>
      <c r="B9">
        <v>-8.1408023999999996E-2</v>
      </c>
      <c r="C9">
        <v>-0.14284848999999999</v>
      </c>
      <c r="D9">
        <v>-0.18324709</v>
      </c>
      <c r="E9">
        <v>-0.17140579</v>
      </c>
      <c r="F9">
        <v>-0.2030158</v>
      </c>
      <c r="G9">
        <v>-0.22716855999999999</v>
      </c>
      <c r="H9">
        <v>-0.23054409000000001</v>
      </c>
      <c r="I9">
        <v>-0.24251223</v>
      </c>
    </row>
    <row r="10" spans="1:9" x14ac:dyDescent="0.25">
      <c r="A10" s="25">
        <v>-1.55</v>
      </c>
      <c r="B10">
        <v>-7.9362392000000004E-2</v>
      </c>
      <c r="C10">
        <v>-0.14107990000000001</v>
      </c>
      <c r="D10">
        <v>-0.17811822999999999</v>
      </c>
      <c r="E10">
        <v>-0.1690979</v>
      </c>
      <c r="F10">
        <v>-0.20036172999999999</v>
      </c>
      <c r="G10">
        <v>-0.22092724</v>
      </c>
      <c r="H10">
        <v>-0.22939253000000001</v>
      </c>
      <c r="I10">
        <v>-0.2394743</v>
      </c>
    </row>
    <row r="11" spans="1:9" x14ac:dyDescent="0.25">
      <c r="A11" s="25">
        <v>-1.5</v>
      </c>
      <c r="B11">
        <v>-7.6478004000000002E-2</v>
      </c>
      <c r="C11">
        <v>-0.13882589000000001</v>
      </c>
      <c r="D11">
        <v>-0.17294264000000001</v>
      </c>
      <c r="E11">
        <v>-0.16619634999999999</v>
      </c>
      <c r="F11">
        <v>-0.19742155</v>
      </c>
      <c r="G11">
        <v>-0.21370125000000001</v>
      </c>
      <c r="H11">
        <v>-0.22773170000000001</v>
      </c>
      <c r="I11">
        <v>-0.23580933000000001</v>
      </c>
    </row>
    <row r="12" spans="1:9" x14ac:dyDescent="0.25">
      <c r="A12" s="25">
        <v>-1.45</v>
      </c>
      <c r="B12">
        <v>-7.2586059999999994E-2</v>
      </c>
      <c r="C12">
        <v>-0.13518237999999999</v>
      </c>
      <c r="D12">
        <v>-0.16695832999999999</v>
      </c>
      <c r="E12">
        <v>-0.16157007000000001</v>
      </c>
      <c r="F12">
        <v>-0.19377660999999999</v>
      </c>
      <c r="G12">
        <v>-0.20473765999999999</v>
      </c>
      <c r="H12">
        <v>-0.22477388000000001</v>
      </c>
      <c r="I12">
        <v>-0.23165559999999999</v>
      </c>
    </row>
    <row r="13" spans="1:9" x14ac:dyDescent="0.25">
      <c r="A13" s="25">
        <v>-1.4</v>
      </c>
      <c r="B13">
        <v>-6.8303585E-2</v>
      </c>
      <c r="C13">
        <v>-0.13145684999999999</v>
      </c>
      <c r="D13">
        <v>-0.16144657000000001</v>
      </c>
      <c r="E13">
        <v>-0.1568203</v>
      </c>
      <c r="F13">
        <v>-0.18974732999999999</v>
      </c>
      <c r="G13">
        <v>-0.19573355000000001</v>
      </c>
      <c r="H13">
        <v>-0.22003602999999999</v>
      </c>
      <c r="I13">
        <v>-0.22695208</v>
      </c>
    </row>
    <row r="14" spans="1:9" x14ac:dyDescent="0.25">
      <c r="A14" s="25">
        <v>-1.35</v>
      </c>
      <c r="B14">
        <v>-6.3310622999999996E-2</v>
      </c>
      <c r="C14">
        <v>-0.12672710000000001</v>
      </c>
      <c r="D14">
        <v>-0.155581</v>
      </c>
      <c r="E14">
        <v>-0.15187025000000001</v>
      </c>
      <c r="F14">
        <v>-0.18485879999999999</v>
      </c>
      <c r="G14">
        <v>-0.18667840999999999</v>
      </c>
      <c r="H14">
        <v>-0.21347617999999999</v>
      </c>
      <c r="I14">
        <v>-0.22141314000000001</v>
      </c>
    </row>
    <row r="15" spans="1:9" x14ac:dyDescent="0.25">
      <c r="A15" s="25">
        <v>-1.3</v>
      </c>
      <c r="B15">
        <v>-5.6888103000000002E-2</v>
      </c>
      <c r="C15">
        <v>-0.12091826999999999</v>
      </c>
      <c r="D15">
        <v>-0.15046835</v>
      </c>
      <c r="E15">
        <v>-0.14723253</v>
      </c>
      <c r="F15">
        <v>-0.18000268999999999</v>
      </c>
      <c r="G15">
        <v>-0.17742920000000001</v>
      </c>
      <c r="H15">
        <v>-0.20593309000000001</v>
      </c>
      <c r="I15">
        <v>-0.21633243999999999</v>
      </c>
    </row>
    <row r="16" spans="1:9" x14ac:dyDescent="0.25">
      <c r="A16" s="25">
        <v>-1.25</v>
      </c>
      <c r="B16">
        <v>-5.0806046000000001E-2</v>
      </c>
      <c r="C16">
        <v>-0.11444902</v>
      </c>
      <c r="D16">
        <v>-0.14500713000000001</v>
      </c>
      <c r="E16">
        <v>-0.14216280000000001</v>
      </c>
      <c r="F16">
        <v>-0.17490911000000001</v>
      </c>
      <c r="G16">
        <v>-0.16832733</v>
      </c>
      <c r="H16">
        <v>-0.19797754000000001</v>
      </c>
      <c r="I16">
        <v>-0.21141051999999999</v>
      </c>
    </row>
    <row r="17" spans="1:9" x14ac:dyDescent="0.25">
      <c r="A17" s="25">
        <v>-1.2</v>
      </c>
      <c r="B17">
        <v>-4.4456005E-2</v>
      </c>
      <c r="C17">
        <v>-0.10776281</v>
      </c>
      <c r="D17">
        <v>-0.13899945999999999</v>
      </c>
      <c r="E17">
        <v>-0.13629389</v>
      </c>
      <c r="F17">
        <v>-0.16894340999999999</v>
      </c>
      <c r="G17">
        <v>-0.15807676000000001</v>
      </c>
      <c r="H17">
        <v>-0.18841933999999999</v>
      </c>
      <c r="I17">
        <v>-0.20609617</v>
      </c>
    </row>
    <row r="18" spans="1:9" x14ac:dyDescent="0.25">
      <c r="A18" s="25">
        <v>-1.1499999999999999</v>
      </c>
      <c r="B18">
        <v>-3.8813114000000003E-2</v>
      </c>
      <c r="C18">
        <v>-0.10132217</v>
      </c>
      <c r="D18">
        <v>-0.13324547</v>
      </c>
      <c r="E18">
        <v>-0.13052701999999999</v>
      </c>
      <c r="F18">
        <v>-0.16250181</v>
      </c>
      <c r="G18">
        <v>-0.14870024000000001</v>
      </c>
      <c r="H18">
        <v>-0.17842245000000001</v>
      </c>
      <c r="I18">
        <v>-0.20014000000000001</v>
      </c>
    </row>
    <row r="19" spans="1:9" x14ac:dyDescent="0.25">
      <c r="A19" s="25">
        <v>-1.1000000000000001</v>
      </c>
      <c r="B19">
        <v>-3.4548282999999999E-2</v>
      </c>
      <c r="C19">
        <v>-9.5414161999999997E-2</v>
      </c>
      <c r="D19">
        <v>-0.12849854999999999</v>
      </c>
      <c r="E19">
        <v>-0.12646914000000001</v>
      </c>
      <c r="F19">
        <v>-0.15609788999999999</v>
      </c>
      <c r="G19">
        <v>-0.14113187999999999</v>
      </c>
      <c r="H19">
        <v>-0.16911983</v>
      </c>
      <c r="I19">
        <v>-0.19416285</v>
      </c>
    </row>
    <row r="20" spans="1:9" x14ac:dyDescent="0.25">
      <c r="A20" s="25">
        <v>-1.05</v>
      </c>
      <c r="B20">
        <v>-3.0323505000000001E-2</v>
      </c>
      <c r="C20">
        <v>-8.9489937000000006E-2</v>
      </c>
      <c r="D20">
        <v>-0.12439251</v>
      </c>
      <c r="E20">
        <v>-0.12288427</v>
      </c>
      <c r="F20">
        <v>-0.14988470000000001</v>
      </c>
      <c r="G20">
        <v>-0.13460779</v>
      </c>
      <c r="H20">
        <v>-0.16030549999999999</v>
      </c>
      <c r="I20">
        <v>-0.18848896000000001</v>
      </c>
    </row>
    <row r="21" spans="1:9" x14ac:dyDescent="0.25">
      <c r="A21" s="25">
        <v>-1</v>
      </c>
      <c r="B21">
        <v>-2.5726795E-2</v>
      </c>
      <c r="C21">
        <v>-8.3690165999999996E-2</v>
      </c>
      <c r="D21">
        <v>-0.1200676</v>
      </c>
      <c r="E21">
        <v>-0.11877251</v>
      </c>
      <c r="F21">
        <v>-0.14344501000000001</v>
      </c>
      <c r="G21">
        <v>-0.12813282000000001</v>
      </c>
      <c r="H21">
        <v>-0.15104245999999999</v>
      </c>
      <c r="I21">
        <v>-0.18307877</v>
      </c>
    </row>
    <row r="22" spans="1:9" x14ac:dyDescent="0.25">
      <c r="A22" s="25">
        <v>-0.94999999000000002</v>
      </c>
      <c r="B22">
        <v>-2.0303726000000001E-2</v>
      </c>
      <c r="C22">
        <v>-7.7026843999999997E-2</v>
      </c>
      <c r="D22">
        <v>-0.11411667</v>
      </c>
      <c r="E22">
        <v>-0.11385918</v>
      </c>
      <c r="F22">
        <v>-0.13637924000000001</v>
      </c>
      <c r="G22">
        <v>-0.11999369</v>
      </c>
      <c r="H22">
        <v>-0.14077234</v>
      </c>
      <c r="I22">
        <v>-0.17687082000000001</v>
      </c>
    </row>
    <row r="23" spans="1:9" x14ac:dyDescent="0.25">
      <c r="A23" s="25">
        <v>-0.89999998000000003</v>
      </c>
      <c r="B23">
        <v>-1.5071869E-2</v>
      </c>
      <c r="C23">
        <v>-7.0991516000000005E-2</v>
      </c>
      <c r="D23">
        <v>-0.10808276999999999</v>
      </c>
      <c r="E23">
        <v>-0.10926723000000001</v>
      </c>
      <c r="F23">
        <v>-0.12929868999999999</v>
      </c>
      <c r="G23">
        <v>-0.11172438</v>
      </c>
      <c r="H23">
        <v>-0.12983894000000001</v>
      </c>
      <c r="I23">
        <v>-0.16997814</v>
      </c>
    </row>
    <row r="24" spans="1:9" x14ac:dyDescent="0.25">
      <c r="A24" s="25">
        <v>-0.85000001999999997</v>
      </c>
      <c r="B24">
        <v>-1.0029793E-2</v>
      </c>
      <c r="C24">
        <v>-6.5400124000000004E-2</v>
      </c>
      <c r="D24">
        <v>-0.10299253</v>
      </c>
      <c r="E24">
        <v>-0.10438633</v>
      </c>
      <c r="F24">
        <v>-0.12255764</v>
      </c>
      <c r="G24">
        <v>-0.1044302</v>
      </c>
      <c r="H24">
        <v>-0.12028265</v>
      </c>
      <c r="I24">
        <v>-0.16234921999999999</v>
      </c>
    </row>
    <row r="25" spans="1:9" x14ac:dyDescent="0.25">
      <c r="A25" s="25">
        <v>-0.80000000999999998</v>
      </c>
      <c r="B25">
        <v>-5.8650969999999997E-3</v>
      </c>
      <c r="C25">
        <v>-6.0472011999999999E-2</v>
      </c>
      <c r="D25">
        <v>-9.7922325000000005E-2</v>
      </c>
      <c r="E25">
        <v>-9.9233627000000005E-2</v>
      </c>
      <c r="F25">
        <v>-0.11552858000000001</v>
      </c>
      <c r="G25">
        <v>-9.7850323000000003E-2</v>
      </c>
      <c r="H25">
        <v>-0.11170053000000001</v>
      </c>
      <c r="I25">
        <v>-0.15390635</v>
      </c>
    </row>
    <row r="26" spans="1:9" x14ac:dyDescent="0.25">
      <c r="A26" s="25">
        <v>-0.75</v>
      </c>
      <c r="B26">
        <v>-3.0293465000000002E-3</v>
      </c>
      <c r="C26">
        <v>-5.6234359999999997E-2</v>
      </c>
      <c r="D26">
        <v>-9.2984200000000003E-2</v>
      </c>
      <c r="E26">
        <v>-9.3728541999999998E-2</v>
      </c>
      <c r="F26">
        <v>-0.10879517</v>
      </c>
      <c r="G26">
        <v>-9.2423438999999996E-2</v>
      </c>
      <c r="H26">
        <v>-0.10333538</v>
      </c>
      <c r="I26">
        <v>-0.14458370000000001</v>
      </c>
    </row>
    <row r="27" spans="1:9" x14ac:dyDescent="0.25">
      <c r="A27" s="25">
        <v>-0.69999999000000002</v>
      </c>
      <c r="B27">
        <v>-1.1196136E-3</v>
      </c>
      <c r="C27">
        <v>-5.3281783999999999E-2</v>
      </c>
      <c r="D27">
        <v>-8.8202953000000001E-2</v>
      </c>
      <c r="E27">
        <v>-8.8244437999999994E-2</v>
      </c>
      <c r="F27">
        <v>-0.10175562</v>
      </c>
      <c r="G27">
        <v>-8.8332175999999998E-2</v>
      </c>
      <c r="H27">
        <v>-9.6320152000000006E-2</v>
      </c>
      <c r="I27">
        <v>-0.13493967000000001</v>
      </c>
    </row>
    <row r="28" spans="1:9" x14ac:dyDescent="0.25">
      <c r="A28" s="25">
        <v>-0.64999998000000003</v>
      </c>
      <c r="B28">
        <v>2.0360946999999999E-4</v>
      </c>
      <c r="C28">
        <v>-5.0904750999999998E-2</v>
      </c>
      <c r="D28">
        <v>-8.3094597000000006E-2</v>
      </c>
      <c r="E28">
        <v>-8.3640098999999996E-2</v>
      </c>
      <c r="F28">
        <v>-9.4685078000000006E-2</v>
      </c>
      <c r="G28">
        <v>-8.4950446999999998E-2</v>
      </c>
      <c r="H28">
        <v>-9.0270518999999994E-2</v>
      </c>
      <c r="I28">
        <v>-0.12557936</v>
      </c>
    </row>
    <row r="29" spans="1:9" x14ac:dyDescent="0.25">
      <c r="A29" s="25">
        <v>-0.60000001999999997</v>
      </c>
      <c r="B29">
        <v>8.9073180999999998E-4</v>
      </c>
      <c r="C29">
        <v>-4.8679352000000002E-2</v>
      </c>
      <c r="D29">
        <v>-7.8143596999999995E-2</v>
      </c>
      <c r="E29">
        <v>-7.9087256999999994E-2</v>
      </c>
      <c r="F29">
        <v>-8.8059901999999995E-2</v>
      </c>
      <c r="G29">
        <v>-8.1830501999999999E-2</v>
      </c>
      <c r="H29">
        <v>-8.4133625000000004E-2</v>
      </c>
      <c r="I29">
        <v>-0.11595583</v>
      </c>
    </row>
    <row r="30" spans="1:9" x14ac:dyDescent="0.25">
      <c r="A30" s="25">
        <v>-0.55000000999999998</v>
      </c>
      <c r="B30">
        <v>6.7996978999999998E-4</v>
      </c>
      <c r="C30">
        <v>-4.6119689999999998E-2</v>
      </c>
      <c r="D30">
        <v>-7.2153568000000001E-2</v>
      </c>
      <c r="E30">
        <v>-7.3879718999999996E-2</v>
      </c>
      <c r="F30">
        <v>-8.1535815999999997E-2</v>
      </c>
      <c r="G30">
        <v>-7.8599929999999998E-2</v>
      </c>
      <c r="H30">
        <v>-7.7929497E-2</v>
      </c>
      <c r="I30">
        <v>-0.10581875</v>
      </c>
    </row>
    <row r="31" spans="1:9" x14ac:dyDescent="0.25">
      <c r="A31" s="25">
        <v>-0.5</v>
      </c>
      <c r="B31">
        <v>8.2445144999999996E-4</v>
      </c>
      <c r="C31">
        <v>-4.3529034000000001E-2</v>
      </c>
      <c r="D31">
        <v>-6.5863132000000005E-2</v>
      </c>
      <c r="E31">
        <v>-6.8408012000000004E-2</v>
      </c>
      <c r="F31">
        <v>-7.4456215000000006E-2</v>
      </c>
      <c r="G31">
        <v>-7.4734687999999994E-2</v>
      </c>
      <c r="H31">
        <v>-7.1616173000000005E-2</v>
      </c>
      <c r="I31">
        <v>-9.5642089999999999E-2</v>
      </c>
    </row>
    <row r="32" spans="1:9" x14ac:dyDescent="0.25">
      <c r="A32" s="25">
        <v>-0.44999999000000002</v>
      </c>
      <c r="B32">
        <v>5.8460236000000001E-4</v>
      </c>
      <c r="C32">
        <v>-4.0783882E-2</v>
      </c>
      <c r="D32">
        <v>-6.0197353000000002E-2</v>
      </c>
      <c r="E32">
        <v>-6.3196182000000004E-2</v>
      </c>
      <c r="F32">
        <v>-6.7117690999999993E-2</v>
      </c>
      <c r="G32">
        <v>-7.0419787999999997E-2</v>
      </c>
      <c r="H32">
        <v>-6.7347527000000004E-2</v>
      </c>
      <c r="I32">
        <v>-8.5824966000000003E-2</v>
      </c>
    </row>
    <row r="33" spans="1:9" x14ac:dyDescent="0.25">
      <c r="A33" s="25">
        <v>-0.40000001000000002</v>
      </c>
      <c r="B33">
        <v>4.5824051000000003E-4</v>
      </c>
      <c r="C33">
        <v>-3.7608147000000001E-2</v>
      </c>
      <c r="D33">
        <v>-5.4319858999999998E-2</v>
      </c>
      <c r="E33">
        <v>-5.7830811000000003E-2</v>
      </c>
      <c r="F33">
        <v>-5.9908389999999999E-2</v>
      </c>
      <c r="G33">
        <v>-6.4033031000000004E-2</v>
      </c>
      <c r="H33">
        <v>-6.2790870999999998E-2</v>
      </c>
      <c r="I33">
        <v>-7.6614379999999996E-2</v>
      </c>
    </row>
    <row r="34" spans="1:9" x14ac:dyDescent="0.25">
      <c r="A34" s="25">
        <v>-0.34999998999999998</v>
      </c>
      <c r="B34">
        <v>8.3351135000000001E-4</v>
      </c>
      <c r="C34">
        <v>-3.4138202999999999E-2</v>
      </c>
      <c r="D34">
        <v>-4.7841548999999997E-2</v>
      </c>
      <c r="E34">
        <v>-5.2486896999999998E-2</v>
      </c>
      <c r="F34">
        <v>-5.2104949999999997E-2</v>
      </c>
      <c r="G34">
        <v>-5.6624412999999998E-2</v>
      </c>
      <c r="H34">
        <v>-5.7071208999999998E-2</v>
      </c>
      <c r="I34">
        <v>-6.7672253000000002E-2</v>
      </c>
    </row>
    <row r="35" spans="1:9" x14ac:dyDescent="0.25">
      <c r="A35" s="25">
        <v>-0.30000000999999998</v>
      </c>
      <c r="B35">
        <v>1.0175704999999999E-3</v>
      </c>
      <c r="C35">
        <v>-3.0685902000000001E-2</v>
      </c>
      <c r="D35">
        <v>-4.0985107E-2</v>
      </c>
      <c r="E35">
        <v>-4.6291351000000001E-2</v>
      </c>
      <c r="F35">
        <v>-4.4290543000000002E-2</v>
      </c>
      <c r="G35">
        <v>-4.8843383999999997E-2</v>
      </c>
      <c r="H35">
        <v>-5.0521851E-2</v>
      </c>
      <c r="I35">
        <v>-5.9022427000000002E-2</v>
      </c>
    </row>
    <row r="36" spans="1:9" x14ac:dyDescent="0.25">
      <c r="A36" s="25">
        <v>-0.25</v>
      </c>
      <c r="B36">
        <v>9.1457367000000005E-4</v>
      </c>
      <c r="C36">
        <v>-2.6689529E-2</v>
      </c>
      <c r="D36">
        <v>-3.4216403999999999E-2</v>
      </c>
      <c r="E36">
        <v>-3.9091586999999997E-2</v>
      </c>
      <c r="F36">
        <v>-3.6804199000000003E-2</v>
      </c>
      <c r="G36">
        <v>-4.1583538000000003E-2</v>
      </c>
      <c r="H36">
        <v>-4.4298649000000002E-2</v>
      </c>
      <c r="I36">
        <v>-5.0056933999999997E-2</v>
      </c>
    </row>
    <row r="37" spans="1:9" x14ac:dyDescent="0.25">
      <c r="A37" s="25">
        <v>-0.2</v>
      </c>
      <c r="B37">
        <v>1.335144E-4</v>
      </c>
      <c r="C37">
        <v>-2.2726059E-2</v>
      </c>
      <c r="D37">
        <v>-2.8407574000000001E-2</v>
      </c>
      <c r="E37">
        <v>-3.1493663999999998E-2</v>
      </c>
      <c r="F37">
        <v>-2.9910088000000001E-2</v>
      </c>
      <c r="G37">
        <v>-3.5003661999999998E-2</v>
      </c>
      <c r="H37">
        <v>-3.7608624E-2</v>
      </c>
      <c r="I37">
        <v>-4.0010452000000002E-2</v>
      </c>
    </row>
    <row r="38" spans="1:9" x14ac:dyDescent="0.25">
      <c r="A38" s="25">
        <v>-0.15000000999999999</v>
      </c>
      <c r="B38">
        <v>-1.2359618999999999E-3</v>
      </c>
      <c r="C38">
        <v>-1.8247604000000001E-2</v>
      </c>
      <c r="D38">
        <v>-2.2139071999999999E-2</v>
      </c>
      <c r="E38">
        <v>-2.4278164000000001E-2</v>
      </c>
      <c r="F38">
        <v>-2.3075103999999999E-2</v>
      </c>
      <c r="G38">
        <v>-2.7036667E-2</v>
      </c>
      <c r="H38">
        <v>-3.0130863000000001E-2</v>
      </c>
      <c r="I38">
        <v>-2.9685497000000002E-2</v>
      </c>
    </row>
    <row r="39" spans="1:9" x14ac:dyDescent="0.25">
      <c r="A39" s="25">
        <v>-0.1</v>
      </c>
      <c r="B39">
        <v>-1.7499924E-3</v>
      </c>
      <c r="C39">
        <v>-1.2459278000000001E-2</v>
      </c>
      <c r="D39">
        <v>-1.4729023000000001E-2</v>
      </c>
      <c r="E39">
        <v>-1.6281605000000001E-2</v>
      </c>
      <c r="F39">
        <v>-1.544857E-2</v>
      </c>
      <c r="G39">
        <v>-1.8131255999999998E-2</v>
      </c>
      <c r="H39">
        <v>-2.0447254000000002E-2</v>
      </c>
      <c r="I39">
        <v>-1.9703865000000001E-2</v>
      </c>
    </row>
    <row r="40" spans="1:9" x14ac:dyDescent="0.25">
      <c r="A40" s="25">
        <v>-5.0000001000000002E-2</v>
      </c>
      <c r="B40">
        <v>-1.57547E-3</v>
      </c>
      <c r="C40">
        <v>-6.4582824999999998E-3</v>
      </c>
      <c r="D40">
        <v>-7.4424744000000003E-3</v>
      </c>
      <c r="E40">
        <v>-8.2182884000000008E-3</v>
      </c>
      <c r="F40">
        <v>-7.4038506000000002E-3</v>
      </c>
      <c r="G40">
        <v>-9.7541808999999993E-3</v>
      </c>
      <c r="H40">
        <v>-1.095438E-2</v>
      </c>
      <c r="I40">
        <v>-9.7680092000000003E-3</v>
      </c>
    </row>
    <row r="41" spans="1:9" x14ac:dyDescent="0.25">
      <c r="A41" s="25">
        <v>2.2204459999999999E-16</v>
      </c>
      <c r="B41">
        <v>0</v>
      </c>
      <c r="C41">
        <v>0</v>
      </c>
      <c r="D41">
        <v>0</v>
      </c>
      <c r="E41">
        <v>0</v>
      </c>
      <c r="F41">
        <v>0</v>
      </c>
      <c r="G41">
        <v>0</v>
      </c>
      <c r="H41">
        <v>0</v>
      </c>
      <c r="I41">
        <v>0</v>
      </c>
    </row>
    <row r="42" spans="1:9" x14ac:dyDescent="0.25">
      <c r="A42" s="25">
        <v>5.0000001000000002E-2</v>
      </c>
      <c r="B42">
        <v>1.9874572999999999E-3</v>
      </c>
      <c r="C42">
        <v>5.6982040000000001E-3</v>
      </c>
      <c r="D42">
        <v>7.4272156000000002E-3</v>
      </c>
      <c r="E42">
        <v>8.7823867999999999E-3</v>
      </c>
      <c r="F42">
        <v>7.2164535999999996E-3</v>
      </c>
      <c r="G42">
        <v>1.0802746E-2</v>
      </c>
      <c r="H42">
        <v>1.2461185E-2</v>
      </c>
      <c r="I42">
        <v>9.8853111000000004E-3</v>
      </c>
    </row>
    <row r="43" spans="1:9" x14ac:dyDescent="0.25">
      <c r="A43" s="25">
        <v>0.1</v>
      </c>
      <c r="B43">
        <v>4.8112869000000004E-3</v>
      </c>
      <c r="C43">
        <v>1.0751247E-2</v>
      </c>
      <c r="D43">
        <v>1.4734745E-2</v>
      </c>
      <c r="E43">
        <v>1.7538548000000001E-2</v>
      </c>
      <c r="F43">
        <v>1.4153481000000001E-2</v>
      </c>
      <c r="G43">
        <v>2.1635056E-2</v>
      </c>
      <c r="H43">
        <v>2.5192737999999999E-2</v>
      </c>
      <c r="I43">
        <v>1.9349575000000001E-2</v>
      </c>
    </row>
    <row r="44" spans="1:9" x14ac:dyDescent="0.25">
      <c r="A44" s="25">
        <v>0.15000000999999999</v>
      </c>
      <c r="B44">
        <v>8.0285071999999999E-3</v>
      </c>
      <c r="C44">
        <v>1.5976905999999999E-2</v>
      </c>
      <c r="D44">
        <v>2.2096634E-2</v>
      </c>
      <c r="E44">
        <v>2.5783061999999999E-2</v>
      </c>
      <c r="F44">
        <v>2.0637988999999999E-2</v>
      </c>
      <c r="G44">
        <v>3.2708645000000001E-2</v>
      </c>
      <c r="H44">
        <v>3.8086890999999998E-2</v>
      </c>
      <c r="I44">
        <v>2.9026985000000002E-2</v>
      </c>
    </row>
    <row r="45" spans="1:9" x14ac:dyDescent="0.25">
      <c r="A45" s="25">
        <v>0.2</v>
      </c>
      <c r="B45">
        <v>1.1554241E-2</v>
      </c>
      <c r="C45">
        <v>2.1207332999999998E-2</v>
      </c>
      <c r="D45">
        <v>2.8372765000000001E-2</v>
      </c>
      <c r="E45">
        <v>3.4073829999999999E-2</v>
      </c>
      <c r="F45">
        <v>2.7231215999999999E-2</v>
      </c>
      <c r="G45">
        <v>4.2672157000000002E-2</v>
      </c>
      <c r="H45">
        <v>5.0467968000000002E-2</v>
      </c>
      <c r="I45">
        <v>3.8494109999999998E-2</v>
      </c>
    </row>
    <row r="46" spans="1:9" x14ac:dyDescent="0.25">
      <c r="A46" s="25">
        <v>0.25</v>
      </c>
      <c r="B46">
        <v>1.4420033000000001E-2</v>
      </c>
      <c r="C46">
        <v>2.5513172000000001E-2</v>
      </c>
      <c r="D46">
        <v>3.4069538000000003E-2</v>
      </c>
      <c r="E46">
        <v>4.1624545999999998E-2</v>
      </c>
      <c r="F46">
        <v>3.4029483999999999E-2</v>
      </c>
      <c r="G46">
        <v>5.0571442000000001E-2</v>
      </c>
      <c r="H46">
        <v>6.1739922000000003E-2</v>
      </c>
      <c r="I46">
        <v>4.6652316999999999E-2</v>
      </c>
    </row>
    <row r="47" spans="1:9" x14ac:dyDescent="0.25">
      <c r="A47" s="25">
        <v>0.30000000999999998</v>
      </c>
      <c r="B47">
        <v>1.7542839000000001E-2</v>
      </c>
      <c r="C47">
        <v>2.9278755E-2</v>
      </c>
      <c r="D47">
        <v>4.0337563E-2</v>
      </c>
      <c r="E47">
        <v>4.8949241999999997E-2</v>
      </c>
      <c r="F47">
        <v>4.0888786000000003E-2</v>
      </c>
      <c r="G47">
        <v>5.8395386000000001E-2</v>
      </c>
      <c r="H47">
        <v>7.4462414000000005E-2</v>
      </c>
      <c r="I47">
        <v>5.4464816999999999E-2</v>
      </c>
    </row>
    <row r="48" spans="1:9" x14ac:dyDescent="0.25">
      <c r="A48" s="25">
        <v>0.34999998999999998</v>
      </c>
      <c r="B48">
        <v>2.1060944000000002E-2</v>
      </c>
      <c r="C48">
        <v>3.2230854000000003E-2</v>
      </c>
      <c r="D48">
        <v>4.5838833000000002E-2</v>
      </c>
      <c r="E48">
        <v>5.6813717E-2</v>
      </c>
      <c r="F48">
        <v>4.7616959E-2</v>
      </c>
      <c r="G48">
        <v>6.4541340000000003E-2</v>
      </c>
      <c r="H48">
        <v>8.614397E-2</v>
      </c>
      <c r="I48">
        <v>6.1361789999999999E-2</v>
      </c>
    </row>
    <row r="49" spans="1:9" x14ac:dyDescent="0.25">
      <c r="A49" s="25">
        <v>0.40000001000000002</v>
      </c>
      <c r="B49">
        <v>2.4160385E-2</v>
      </c>
      <c r="C49">
        <v>3.4932613000000001E-2</v>
      </c>
      <c r="D49">
        <v>5.0857543999999998E-2</v>
      </c>
      <c r="E49">
        <v>6.4611434999999995E-2</v>
      </c>
      <c r="F49">
        <v>5.4343700000000002E-2</v>
      </c>
      <c r="G49">
        <v>7.0273875999999999E-2</v>
      </c>
      <c r="H49">
        <v>9.6341609999999994E-2</v>
      </c>
      <c r="I49">
        <v>6.8017006000000005E-2</v>
      </c>
    </row>
    <row r="50" spans="1:9" x14ac:dyDescent="0.25">
      <c r="A50" s="25">
        <v>0.44999999000000002</v>
      </c>
      <c r="B50">
        <v>2.6848316000000001E-2</v>
      </c>
      <c r="C50">
        <v>3.6767005999999998E-2</v>
      </c>
      <c r="D50">
        <v>5.5343627999999999E-2</v>
      </c>
      <c r="E50">
        <v>7.1940899000000003E-2</v>
      </c>
      <c r="F50">
        <v>6.0609340999999997E-2</v>
      </c>
      <c r="G50">
        <v>7.5596809000000001E-2</v>
      </c>
      <c r="H50">
        <v>0.10636901999999999</v>
      </c>
      <c r="I50">
        <v>7.3955536000000002E-2</v>
      </c>
    </row>
    <row r="51" spans="1:9" x14ac:dyDescent="0.25">
      <c r="A51" s="25">
        <v>0.5</v>
      </c>
      <c r="B51">
        <v>2.9670238000000002E-2</v>
      </c>
      <c r="C51">
        <v>3.7778378000000001E-2</v>
      </c>
      <c r="D51">
        <v>5.9492587999999999E-2</v>
      </c>
      <c r="E51">
        <v>7.8866482000000002E-2</v>
      </c>
      <c r="F51">
        <v>6.6359043000000006E-2</v>
      </c>
      <c r="G51">
        <v>8.1206321999999997E-2</v>
      </c>
      <c r="H51">
        <v>0.1160264</v>
      </c>
      <c r="I51">
        <v>7.9545498000000006E-2</v>
      </c>
    </row>
    <row r="52" spans="1:9" x14ac:dyDescent="0.25">
      <c r="A52" s="25">
        <v>0.55000000999999998</v>
      </c>
      <c r="B52">
        <v>3.2797337000000003E-2</v>
      </c>
      <c r="C52">
        <v>3.7961960000000003E-2</v>
      </c>
      <c r="D52">
        <v>6.3409328000000001E-2</v>
      </c>
      <c r="E52">
        <v>8.4693431999999999E-2</v>
      </c>
      <c r="F52">
        <v>7.1930885E-2</v>
      </c>
      <c r="G52">
        <v>8.5931778E-2</v>
      </c>
      <c r="H52">
        <v>0.12440062</v>
      </c>
      <c r="I52">
        <v>8.4641933000000003E-2</v>
      </c>
    </row>
    <row r="53" spans="1:9" x14ac:dyDescent="0.25">
      <c r="A53" s="25">
        <v>0.60000001999999997</v>
      </c>
      <c r="B53">
        <v>3.5732746000000003E-2</v>
      </c>
      <c r="C53">
        <v>3.7892342000000002E-2</v>
      </c>
      <c r="D53">
        <v>6.6222191E-2</v>
      </c>
      <c r="E53">
        <v>8.9508057000000002E-2</v>
      </c>
      <c r="F53">
        <v>7.6789856000000004E-2</v>
      </c>
      <c r="G53">
        <v>8.9021683000000004E-2</v>
      </c>
      <c r="H53">
        <v>0.13190316999999999</v>
      </c>
      <c r="I53">
        <v>8.9407444000000003E-2</v>
      </c>
    </row>
    <row r="54" spans="1:9" x14ac:dyDescent="0.25">
      <c r="A54" s="25">
        <v>0.64999998000000003</v>
      </c>
      <c r="B54">
        <v>3.8141251000000001E-2</v>
      </c>
      <c r="C54">
        <v>3.7899493999999999E-2</v>
      </c>
      <c r="D54">
        <v>6.8255900999999994E-2</v>
      </c>
      <c r="E54">
        <v>9.4536781E-2</v>
      </c>
      <c r="F54">
        <v>8.154583E-2</v>
      </c>
      <c r="G54">
        <v>9.2879771999999999E-2</v>
      </c>
      <c r="H54">
        <v>0.13868332</v>
      </c>
      <c r="I54">
        <v>9.4755172999999998E-2</v>
      </c>
    </row>
    <row r="55" spans="1:9" x14ac:dyDescent="0.25">
      <c r="A55" s="25">
        <v>0.69999999000000002</v>
      </c>
      <c r="B55">
        <v>3.9973736000000003E-2</v>
      </c>
      <c r="C55">
        <v>3.7703990999999999E-2</v>
      </c>
      <c r="D55">
        <v>7.0367813000000001E-2</v>
      </c>
      <c r="E55">
        <v>9.9205971000000004E-2</v>
      </c>
      <c r="F55">
        <v>8.6249828000000001E-2</v>
      </c>
      <c r="G55">
        <v>9.7073555000000006E-2</v>
      </c>
      <c r="H55">
        <v>0.14534949999999999</v>
      </c>
      <c r="I55">
        <v>0.10043478</v>
      </c>
    </row>
    <row r="56" spans="1:9" x14ac:dyDescent="0.25">
      <c r="A56" s="25">
        <v>0.75</v>
      </c>
      <c r="B56">
        <v>4.0700436E-2</v>
      </c>
      <c r="C56">
        <v>3.7866115999999998E-2</v>
      </c>
      <c r="D56">
        <v>7.2194575999999996E-2</v>
      </c>
      <c r="E56">
        <v>0.10396527999999999</v>
      </c>
      <c r="F56">
        <v>9.0881348000000001E-2</v>
      </c>
      <c r="G56">
        <v>0.1007309</v>
      </c>
      <c r="H56">
        <v>0.15094519000000001</v>
      </c>
      <c r="I56">
        <v>0.10596418000000001</v>
      </c>
    </row>
    <row r="57" spans="1:9" x14ac:dyDescent="0.25">
      <c r="A57" s="25">
        <v>0.80000000999999998</v>
      </c>
      <c r="B57">
        <v>4.1029453E-2</v>
      </c>
      <c r="C57">
        <v>3.7374020000000001E-2</v>
      </c>
      <c r="D57">
        <v>7.3557854000000006E-2</v>
      </c>
      <c r="E57">
        <v>0.10831881</v>
      </c>
      <c r="F57">
        <v>9.5401287000000001E-2</v>
      </c>
      <c r="G57">
        <v>0.10349131</v>
      </c>
      <c r="H57">
        <v>0.15491437999999999</v>
      </c>
      <c r="I57">
        <v>0.1111021</v>
      </c>
    </row>
    <row r="58" spans="1:9" x14ac:dyDescent="0.25">
      <c r="A58" s="25">
        <v>0.85000001999999997</v>
      </c>
      <c r="B58">
        <v>4.0223122E-2</v>
      </c>
      <c r="C58">
        <v>3.6890029999999997E-2</v>
      </c>
      <c r="D58">
        <v>7.4198722999999994E-2</v>
      </c>
      <c r="E58">
        <v>0.11144972</v>
      </c>
      <c r="F58">
        <v>9.8910332000000004E-2</v>
      </c>
      <c r="G58">
        <v>0.10595942</v>
      </c>
      <c r="H58">
        <v>0.15796375000000001</v>
      </c>
      <c r="I58">
        <v>0.11517668</v>
      </c>
    </row>
    <row r="59" spans="1:9" x14ac:dyDescent="0.25">
      <c r="A59" s="25">
        <v>0.89999998000000003</v>
      </c>
      <c r="B59">
        <v>3.8887977999999997E-2</v>
      </c>
      <c r="C59">
        <v>3.6986827999999999E-2</v>
      </c>
      <c r="D59">
        <v>7.4198722999999994E-2</v>
      </c>
      <c r="E59">
        <v>0.11379528</v>
      </c>
      <c r="F59">
        <v>0.10152625999999999</v>
      </c>
      <c r="G59">
        <v>0.10827065</v>
      </c>
      <c r="H59">
        <v>0.16012382999999999</v>
      </c>
      <c r="I59">
        <v>0.11863947</v>
      </c>
    </row>
    <row r="60" spans="1:9" x14ac:dyDescent="0.25">
      <c r="A60" s="25">
        <v>0.94999999000000002</v>
      </c>
      <c r="B60">
        <v>3.7361144999999998E-2</v>
      </c>
      <c r="C60">
        <v>3.818655E-2</v>
      </c>
      <c r="D60">
        <v>7.4712275999999994E-2</v>
      </c>
      <c r="E60">
        <v>0.11700201</v>
      </c>
      <c r="F60">
        <v>0.10499954</v>
      </c>
      <c r="G60">
        <v>0.11252545999999999</v>
      </c>
      <c r="H60">
        <v>0.16381978999999999</v>
      </c>
      <c r="I60">
        <v>0.12223625</v>
      </c>
    </row>
    <row r="61" spans="1:9" x14ac:dyDescent="0.25">
      <c r="A61" s="25">
        <v>1</v>
      </c>
      <c r="B61">
        <v>3.6136149999999999E-2</v>
      </c>
      <c r="C61">
        <v>3.9203166999999997E-2</v>
      </c>
      <c r="D61">
        <v>7.4682235999999999E-2</v>
      </c>
      <c r="E61">
        <v>0.12063264999999999</v>
      </c>
      <c r="F61">
        <v>0.10899782</v>
      </c>
      <c r="G61">
        <v>0.11704016</v>
      </c>
      <c r="H61">
        <v>0.16765308000000001</v>
      </c>
      <c r="I61">
        <v>0.12588738999999999</v>
      </c>
    </row>
    <row r="62" spans="1:9" x14ac:dyDescent="0.25">
      <c r="A62" s="25">
        <v>1.05</v>
      </c>
      <c r="B62">
        <v>3.4205913999999997E-2</v>
      </c>
      <c r="C62">
        <v>4.0146828000000002E-2</v>
      </c>
      <c r="D62">
        <v>7.3858260999999995E-2</v>
      </c>
      <c r="E62">
        <v>0.12382984</v>
      </c>
      <c r="F62">
        <v>0.11292028</v>
      </c>
      <c r="G62">
        <v>0.12170315</v>
      </c>
      <c r="H62">
        <v>0.17096853000000001</v>
      </c>
      <c r="I62">
        <v>0.12924051</v>
      </c>
    </row>
    <row r="63" spans="1:9" x14ac:dyDescent="0.25">
      <c r="A63" s="25">
        <v>1.1000000000000001</v>
      </c>
      <c r="B63">
        <v>3.1723499000000002E-2</v>
      </c>
      <c r="C63">
        <v>4.2192459000000002E-2</v>
      </c>
      <c r="D63">
        <v>7.3515891999999999E-2</v>
      </c>
      <c r="E63">
        <v>0.12716341</v>
      </c>
      <c r="F63">
        <v>0.11735772999999999</v>
      </c>
      <c r="G63">
        <v>0.12673569000000001</v>
      </c>
      <c r="H63">
        <v>0.17449522000000001</v>
      </c>
      <c r="I63">
        <v>0.13259410999999999</v>
      </c>
    </row>
    <row r="64" spans="1:9" x14ac:dyDescent="0.25">
      <c r="A64" s="25">
        <v>1.1499999999999999</v>
      </c>
      <c r="B64">
        <v>2.9807091000000001E-2</v>
      </c>
      <c r="C64">
        <v>4.4870377000000003E-2</v>
      </c>
      <c r="D64">
        <v>7.3243617999999996E-2</v>
      </c>
      <c r="E64">
        <v>0.13001728000000001</v>
      </c>
      <c r="F64">
        <v>0.1216464</v>
      </c>
      <c r="G64">
        <v>0.13237094999999999</v>
      </c>
      <c r="H64">
        <v>0.17877007</v>
      </c>
      <c r="I64">
        <v>0.13634252999999999</v>
      </c>
    </row>
    <row r="65" spans="1:9" x14ac:dyDescent="0.25">
      <c r="A65" s="25">
        <v>1.2</v>
      </c>
      <c r="B65">
        <v>2.8017521E-2</v>
      </c>
      <c r="C65">
        <v>4.7735213999999998E-2</v>
      </c>
      <c r="D65">
        <v>7.3077201999999994E-2</v>
      </c>
      <c r="E65">
        <v>0.13174820000000001</v>
      </c>
      <c r="F65">
        <v>0.12534237000000001</v>
      </c>
      <c r="G65">
        <v>0.13679123000000001</v>
      </c>
      <c r="H65">
        <v>0.18184710000000001</v>
      </c>
      <c r="I65">
        <v>0.13922166999999999</v>
      </c>
    </row>
    <row r="66" spans="1:9" x14ac:dyDescent="0.25">
      <c r="A66" s="25">
        <v>1.25</v>
      </c>
      <c r="B66">
        <v>2.5572777000000001E-2</v>
      </c>
      <c r="C66">
        <v>5.0713539000000002E-2</v>
      </c>
      <c r="D66">
        <v>7.2888374000000006E-2</v>
      </c>
      <c r="E66">
        <v>0.13351154000000001</v>
      </c>
      <c r="F66">
        <v>0.12874651000000001</v>
      </c>
      <c r="G66">
        <v>0.14182854</v>
      </c>
      <c r="H66">
        <v>0.18497324000000001</v>
      </c>
      <c r="I66">
        <v>0.14077472999999999</v>
      </c>
    </row>
    <row r="67" spans="1:9" x14ac:dyDescent="0.25">
      <c r="A67" s="25">
        <v>1.3</v>
      </c>
      <c r="B67">
        <v>2.2717952999999999E-2</v>
      </c>
      <c r="C67">
        <v>5.4111958000000002E-2</v>
      </c>
      <c r="D67">
        <v>7.3088168999999995E-2</v>
      </c>
      <c r="E67">
        <v>0.13586760000000001</v>
      </c>
      <c r="F67">
        <v>0.13259314999999999</v>
      </c>
      <c r="G67">
        <v>0.14895868000000001</v>
      </c>
      <c r="H67">
        <v>0.18967581</v>
      </c>
      <c r="I67">
        <v>0.14261246</v>
      </c>
    </row>
    <row r="68" spans="1:9" x14ac:dyDescent="0.25">
      <c r="A68" s="25">
        <v>1.35</v>
      </c>
      <c r="B68">
        <v>2.0398617000000001E-2</v>
      </c>
      <c r="C68">
        <v>5.8381081000000001E-2</v>
      </c>
      <c r="D68">
        <v>7.4053763999999994E-2</v>
      </c>
      <c r="E68">
        <v>0.1394639</v>
      </c>
      <c r="F68">
        <v>0.13665152</v>
      </c>
      <c r="G68">
        <v>0.15663289999999999</v>
      </c>
      <c r="H68">
        <v>0.19442797000000001</v>
      </c>
      <c r="I68">
        <v>0.14433431999999999</v>
      </c>
    </row>
    <row r="69" spans="1:9" x14ac:dyDescent="0.25">
      <c r="A69" s="25">
        <v>1.4</v>
      </c>
      <c r="B69">
        <v>1.7936230000000001E-2</v>
      </c>
      <c r="C69">
        <v>6.2916756000000004E-2</v>
      </c>
      <c r="D69">
        <v>7.5618744000000002E-2</v>
      </c>
      <c r="E69">
        <v>0.14356041</v>
      </c>
      <c r="F69">
        <v>0.14045858</v>
      </c>
      <c r="G69">
        <v>0.16285753</v>
      </c>
      <c r="H69">
        <v>0.19889545</v>
      </c>
      <c r="I69">
        <v>0.14621687</v>
      </c>
    </row>
    <row r="70" spans="1:9" x14ac:dyDescent="0.25">
      <c r="A70" s="25">
        <v>1.45</v>
      </c>
      <c r="B70">
        <v>1.556015E-2</v>
      </c>
      <c r="C70">
        <v>6.7759514000000007E-2</v>
      </c>
      <c r="D70">
        <v>7.6571941000000004E-2</v>
      </c>
      <c r="E70">
        <v>0.1473875</v>
      </c>
      <c r="F70">
        <v>0.14422225999999999</v>
      </c>
      <c r="G70">
        <v>0.16829777000000001</v>
      </c>
      <c r="H70">
        <v>0.20323801</v>
      </c>
      <c r="I70">
        <v>0.14811039000000001</v>
      </c>
    </row>
    <row r="71" spans="1:9" x14ac:dyDescent="0.25">
      <c r="A71" s="25">
        <v>1.5</v>
      </c>
      <c r="B71">
        <v>1.3382912E-2</v>
      </c>
      <c r="C71">
        <v>7.3168278000000003E-2</v>
      </c>
      <c r="D71">
        <v>7.7225208000000004E-2</v>
      </c>
      <c r="E71">
        <v>0.15090656</v>
      </c>
      <c r="F71">
        <v>0.14746856999999999</v>
      </c>
      <c r="G71">
        <v>0.17375803000000001</v>
      </c>
      <c r="H71">
        <v>0.20711088</v>
      </c>
      <c r="I71">
        <v>0.15006495</v>
      </c>
    </row>
    <row r="72" spans="1:9" x14ac:dyDescent="0.25">
      <c r="A72" s="25">
        <v>1.55</v>
      </c>
      <c r="B72">
        <v>1.0726451999999999E-2</v>
      </c>
      <c r="C72">
        <v>7.7733517000000002E-2</v>
      </c>
      <c r="D72">
        <v>7.7815533000000006E-2</v>
      </c>
      <c r="E72">
        <v>0.15360546</v>
      </c>
      <c r="F72">
        <v>0.15069103</v>
      </c>
      <c r="G72">
        <v>0.1804328</v>
      </c>
      <c r="H72">
        <v>0.21240616000000001</v>
      </c>
      <c r="I72">
        <v>0.15260267</v>
      </c>
    </row>
    <row r="73" spans="1:9" x14ac:dyDescent="0.25">
      <c r="A73" s="25">
        <v>1.6</v>
      </c>
      <c r="B73">
        <v>9.2902183999999995E-3</v>
      </c>
      <c r="C73">
        <v>8.1519126999999997E-2</v>
      </c>
      <c r="D73">
        <v>7.9773902999999993E-2</v>
      </c>
      <c r="E73">
        <v>0.15598965000000001</v>
      </c>
      <c r="F73">
        <v>0.15393304999999999</v>
      </c>
      <c r="G73">
        <v>0.18832636</v>
      </c>
      <c r="H73">
        <v>0.21991825000000001</v>
      </c>
      <c r="I73">
        <v>0.15566348999999999</v>
      </c>
    </row>
    <row r="74" spans="1:9" x14ac:dyDescent="0.25">
      <c r="A74" s="25">
        <v>1.65</v>
      </c>
      <c r="B74">
        <v>8.6359977999999997E-3</v>
      </c>
      <c r="C74">
        <v>8.8114737999999998E-2</v>
      </c>
      <c r="D74">
        <v>8.3336353000000002E-2</v>
      </c>
      <c r="E74">
        <v>0.16002464</v>
      </c>
      <c r="F74">
        <v>0.15710162999999999</v>
      </c>
      <c r="G74">
        <v>0.19445467</v>
      </c>
      <c r="H74">
        <v>0.22727203000000001</v>
      </c>
      <c r="I74">
        <v>0.15959166999999999</v>
      </c>
    </row>
    <row r="75" spans="1:9" x14ac:dyDescent="0.25">
      <c r="A75" s="25">
        <v>1.7</v>
      </c>
      <c r="B75">
        <v>8.1372261000000005E-3</v>
      </c>
      <c r="C75">
        <v>9.4464778999999999E-2</v>
      </c>
      <c r="D75">
        <v>8.6829185000000003E-2</v>
      </c>
      <c r="E75">
        <v>0.16647719999999999</v>
      </c>
      <c r="F75">
        <v>0.16074371000000001</v>
      </c>
      <c r="G75">
        <v>0.19810057</v>
      </c>
      <c r="H75">
        <v>0.23102950999999999</v>
      </c>
      <c r="I75">
        <v>0.16319322999999999</v>
      </c>
    </row>
    <row r="76" spans="1:9" x14ac:dyDescent="0.25">
      <c r="A76" s="25">
        <v>1.75</v>
      </c>
      <c r="B76">
        <v>8.0480576000000002E-3</v>
      </c>
      <c r="C76">
        <v>9.8978996E-2</v>
      </c>
      <c r="D76">
        <v>9.2588902000000001E-2</v>
      </c>
      <c r="E76">
        <v>0.17200899</v>
      </c>
      <c r="F76">
        <v>0.16419792</v>
      </c>
      <c r="G76">
        <v>0.20095204999999999</v>
      </c>
      <c r="H76">
        <v>0.23462152</v>
      </c>
      <c r="I76">
        <v>0.16553688</v>
      </c>
    </row>
    <row r="77" spans="1:9" x14ac:dyDescent="0.25">
      <c r="A77" s="25">
        <v>1.8</v>
      </c>
      <c r="B77">
        <v>9.5353126999999996E-3</v>
      </c>
      <c r="C77">
        <v>0.10386467000000001</v>
      </c>
      <c r="D77">
        <v>9.9944115E-2</v>
      </c>
      <c r="E77">
        <v>0.17565202999999999</v>
      </c>
      <c r="F77">
        <v>0.16962337</v>
      </c>
      <c r="G77">
        <v>0.20286751</v>
      </c>
      <c r="H77">
        <v>0.23751544999999999</v>
      </c>
      <c r="I77">
        <v>0.16793299</v>
      </c>
    </row>
    <row r="78" spans="1:9" x14ac:dyDescent="0.25">
      <c r="A78" s="25">
        <v>1.85</v>
      </c>
      <c r="B78">
        <v>1.0842322999999999E-2</v>
      </c>
      <c r="C78">
        <v>0.10804939</v>
      </c>
      <c r="D78">
        <v>0.10802317</v>
      </c>
      <c r="E78">
        <v>0.18127012000000001</v>
      </c>
      <c r="F78">
        <v>0.17723894000000001</v>
      </c>
      <c r="G78">
        <v>0.20479154999999999</v>
      </c>
      <c r="H78">
        <v>0.24066066999999999</v>
      </c>
      <c r="I78">
        <v>0.1702013</v>
      </c>
    </row>
    <row r="79" spans="1:9" x14ac:dyDescent="0.25">
      <c r="A79" s="25">
        <v>1.9</v>
      </c>
      <c r="B79">
        <v>1.0596275E-2</v>
      </c>
      <c r="C79">
        <v>0.11451387</v>
      </c>
      <c r="D79">
        <v>0.11872387</v>
      </c>
      <c r="E79">
        <v>0.18649721</v>
      </c>
      <c r="F79">
        <v>0.18376112</v>
      </c>
      <c r="G79">
        <v>0.20832872</v>
      </c>
      <c r="H79">
        <v>0.24413967</v>
      </c>
      <c r="I79">
        <v>0.17415713999999999</v>
      </c>
    </row>
    <row r="80" spans="1:9" x14ac:dyDescent="0.25">
      <c r="A80" s="25">
        <v>1.95</v>
      </c>
      <c r="B80">
        <v>1.0808468E-2</v>
      </c>
      <c r="C80">
        <v>0.11783171000000001</v>
      </c>
      <c r="D80">
        <v>0.13042640999999999</v>
      </c>
      <c r="E80">
        <v>0.19129038000000001</v>
      </c>
      <c r="F80">
        <v>0.18736649</v>
      </c>
      <c r="G80">
        <v>0.21317768000000001</v>
      </c>
      <c r="H80">
        <v>0.25186396</v>
      </c>
      <c r="I80">
        <v>0.17876386999999999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5"/>
  <sheetViews>
    <sheetView workbookViewId="0">
      <selection activeCell="A25" sqref="A25:E25"/>
    </sheetView>
  </sheetViews>
  <sheetFormatPr defaultColWidth="8.85546875" defaultRowHeight="15" x14ac:dyDescent="0.25"/>
  <cols>
    <col min="1" max="1" width="27.7109375" customWidth="1"/>
    <col min="2" max="5" width="11.28515625" customWidth="1"/>
  </cols>
  <sheetData>
    <row r="1" spans="1:5" x14ac:dyDescent="0.25">
      <c r="A1" s="1" t="s">
        <v>1155</v>
      </c>
      <c r="B1" s="1"/>
      <c r="C1" s="1"/>
      <c r="D1" s="2"/>
      <c r="E1" s="2"/>
    </row>
    <row r="2" spans="1:5" ht="30" x14ac:dyDescent="0.25">
      <c r="A2" s="12" t="s">
        <v>178</v>
      </c>
      <c r="B2" s="13" t="s">
        <v>332</v>
      </c>
      <c r="C2" s="13" t="s">
        <v>179</v>
      </c>
      <c r="D2" s="13" t="s">
        <v>180</v>
      </c>
      <c r="E2" s="13" t="s">
        <v>181</v>
      </c>
    </row>
    <row r="3" spans="1:5" x14ac:dyDescent="0.25">
      <c r="A3" s="115" t="s">
        <v>933</v>
      </c>
      <c r="B3" s="115"/>
      <c r="C3" s="115"/>
      <c r="D3" s="115"/>
      <c r="E3" s="115"/>
    </row>
    <row r="4" spans="1:5" x14ac:dyDescent="0.25">
      <c r="A4" s="2" t="s">
        <v>6</v>
      </c>
      <c r="B4" s="9" t="s">
        <v>875</v>
      </c>
      <c r="C4" s="9" t="s">
        <v>876</v>
      </c>
      <c r="D4" s="9" t="s">
        <v>877</v>
      </c>
      <c r="E4" s="9" t="s">
        <v>878</v>
      </c>
    </row>
    <row r="5" spans="1:5" x14ac:dyDescent="0.25">
      <c r="A5" s="2"/>
      <c r="B5" s="9" t="s">
        <v>220</v>
      </c>
      <c r="C5" s="9" t="s">
        <v>294</v>
      </c>
      <c r="D5" s="9" t="s">
        <v>685</v>
      </c>
      <c r="E5" s="9" t="s">
        <v>879</v>
      </c>
    </row>
    <row r="6" spans="1:5" x14ac:dyDescent="0.25">
      <c r="A6" s="2" t="s">
        <v>37</v>
      </c>
      <c r="B6" s="9" t="s">
        <v>880</v>
      </c>
      <c r="C6" s="9" t="s">
        <v>881</v>
      </c>
      <c r="D6" s="9" t="s">
        <v>842</v>
      </c>
      <c r="E6" s="9" t="s">
        <v>70</v>
      </c>
    </row>
    <row r="7" spans="1:5" x14ac:dyDescent="0.25">
      <c r="A7" s="2"/>
      <c r="B7" s="9" t="s">
        <v>882</v>
      </c>
      <c r="C7" s="9" t="s">
        <v>559</v>
      </c>
      <c r="D7" s="9" t="s">
        <v>160</v>
      </c>
      <c r="E7" s="9" t="s">
        <v>430</v>
      </c>
    </row>
    <row r="8" spans="1:5" x14ac:dyDescent="0.25">
      <c r="A8" s="2" t="s">
        <v>390</v>
      </c>
      <c r="B8" s="9" t="s">
        <v>627</v>
      </c>
      <c r="C8" s="9" t="s">
        <v>883</v>
      </c>
      <c r="D8" s="9" t="s">
        <v>743</v>
      </c>
      <c r="E8" s="9" t="s">
        <v>884</v>
      </c>
    </row>
    <row r="9" spans="1:5" x14ac:dyDescent="0.25">
      <c r="A9" s="2"/>
      <c r="B9" s="9" t="s">
        <v>885</v>
      </c>
      <c r="C9" s="9" t="s">
        <v>886</v>
      </c>
      <c r="D9" s="9" t="s">
        <v>429</v>
      </c>
      <c r="E9" s="9" t="s">
        <v>362</v>
      </c>
    </row>
    <row r="10" spans="1:5" x14ac:dyDescent="0.25">
      <c r="A10" s="3" t="s">
        <v>24</v>
      </c>
      <c r="B10" s="10" t="s">
        <v>887</v>
      </c>
      <c r="C10" s="10" t="s">
        <v>888</v>
      </c>
      <c r="D10" s="10" t="s">
        <v>889</v>
      </c>
      <c r="E10" s="10" t="s">
        <v>890</v>
      </c>
    </row>
    <row r="11" spans="1:5" x14ac:dyDescent="0.25">
      <c r="A11" s="2" t="s">
        <v>27</v>
      </c>
      <c r="B11" s="9" t="s">
        <v>891</v>
      </c>
      <c r="C11" s="9" t="s">
        <v>785</v>
      </c>
      <c r="D11" s="9" t="s">
        <v>599</v>
      </c>
      <c r="E11" s="9" t="s">
        <v>629</v>
      </c>
    </row>
    <row r="12" spans="1:5" x14ac:dyDescent="0.25">
      <c r="A12" s="2" t="s">
        <v>341</v>
      </c>
      <c r="B12" s="23">
        <v>-0.13903508771929823</v>
      </c>
      <c r="C12" s="23">
        <v>0.1792207792207792</v>
      </c>
      <c r="D12" s="23">
        <v>0.57115384615384623</v>
      </c>
      <c r="E12" s="23">
        <v>0.86428571428571421</v>
      </c>
    </row>
    <row r="13" spans="1:5" x14ac:dyDescent="0.25">
      <c r="A13" s="2" t="s">
        <v>30</v>
      </c>
      <c r="B13" s="7" t="s">
        <v>892</v>
      </c>
      <c r="C13" s="7" t="s">
        <v>893</v>
      </c>
      <c r="D13" s="7" t="s">
        <v>894</v>
      </c>
      <c r="E13" s="7" t="s">
        <v>895</v>
      </c>
    </row>
    <row r="14" spans="1:5" x14ac:dyDescent="0.25">
      <c r="A14" s="115" t="s">
        <v>935</v>
      </c>
      <c r="B14" s="115"/>
      <c r="C14" s="115"/>
      <c r="D14" s="115"/>
      <c r="E14" s="115"/>
    </row>
    <row r="15" spans="1:5" x14ac:dyDescent="0.25">
      <c r="A15" s="2" t="s">
        <v>6</v>
      </c>
      <c r="B15" s="9" t="s">
        <v>911</v>
      </c>
      <c r="C15" s="9" t="s">
        <v>912</v>
      </c>
      <c r="D15" s="9" t="s">
        <v>913</v>
      </c>
      <c r="E15" s="9" t="s">
        <v>769</v>
      </c>
    </row>
    <row r="16" spans="1:5" x14ac:dyDescent="0.25">
      <c r="A16" s="2"/>
      <c r="B16" s="9" t="s">
        <v>118</v>
      </c>
      <c r="C16" s="9" t="s">
        <v>428</v>
      </c>
      <c r="D16" s="9" t="s">
        <v>811</v>
      </c>
      <c r="E16" s="9" t="s">
        <v>914</v>
      </c>
    </row>
    <row r="17" spans="1:5" x14ac:dyDescent="0.25">
      <c r="A17" s="2" t="s">
        <v>37</v>
      </c>
      <c r="B17" s="9" t="s">
        <v>915</v>
      </c>
      <c r="C17" s="9" t="s">
        <v>916</v>
      </c>
      <c r="D17" s="9" t="s">
        <v>917</v>
      </c>
      <c r="E17" s="9" t="s">
        <v>918</v>
      </c>
    </row>
    <row r="18" spans="1:5" x14ac:dyDescent="0.25">
      <c r="A18" s="2"/>
      <c r="B18" s="9" t="s">
        <v>656</v>
      </c>
      <c r="C18" s="9" t="s">
        <v>904</v>
      </c>
      <c r="D18" s="9" t="s">
        <v>635</v>
      </c>
      <c r="E18" s="9" t="s">
        <v>919</v>
      </c>
    </row>
    <row r="19" spans="1:5" x14ac:dyDescent="0.25">
      <c r="A19" s="2" t="s">
        <v>390</v>
      </c>
      <c r="B19" s="9" t="s">
        <v>920</v>
      </c>
      <c r="C19" s="9" t="s">
        <v>921</v>
      </c>
      <c r="D19" s="9" t="s">
        <v>922</v>
      </c>
      <c r="E19" s="9" t="s">
        <v>923</v>
      </c>
    </row>
    <row r="20" spans="1:5" x14ac:dyDescent="0.25">
      <c r="A20" s="2"/>
      <c r="B20" s="9" t="s">
        <v>630</v>
      </c>
      <c r="C20" s="9" t="s">
        <v>92</v>
      </c>
      <c r="D20" s="9" t="s">
        <v>626</v>
      </c>
      <c r="E20" s="9" t="s">
        <v>577</v>
      </c>
    </row>
    <row r="21" spans="1:5" x14ac:dyDescent="0.25">
      <c r="A21" s="3" t="s">
        <v>24</v>
      </c>
      <c r="B21" s="10" t="s">
        <v>924</v>
      </c>
      <c r="C21" s="10" t="s">
        <v>925</v>
      </c>
      <c r="D21" s="10" t="s">
        <v>926</v>
      </c>
      <c r="E21" s="10" t="s">
        <v>927</v>
      </c>
    </row>
    <row r="22" spans="1:5" x14ac:dyDescent="0.25">
      <c r="A22" s="2" t="s">
        <v>27</v>
      </c>
      <c r="B22" s="9" t="s">
        <v>928</v>
      </c>
      <c r="C22" s="9" t="s">
        <v>558</v>
      </c>
      <c r="D22" s="9" t="s">
        <v>891</v>
      </c>
      <c r="E22" s="9" t="s">
        <v>615</v>
      </c>
    </row>
    <row r="23" spans="1:5" x14ac:dyDescent="0.25">
      <c r="A23" s="2" t="s">
        <v>341</v>
      </c>
      <c r="B23" s="23">
        <v>-0.28743961352657005</v>
      </c>
      <c r="C23" s="23">
        <v>0.10188356164383562</v>
      </c>
      <c r="D23" s="23">
        <v>0.57272727272727275</v>
      </c>
      <c r="E23" s="23">
        <v>0.68431372549019609</v>
      </c>
    </row>
    <row r="24" spans="1:5" x14ac:dyDescent="0.25">
      <c r="A24" s="2" t="s">
        <v>30</v>
      </c>
      <c r="B24" s="7" t="s">
        <v>929</v>
      </c>
      <c r="C24" s="7" t="s">
        <v>930</v>
      </c>
      <c r="D24" s="7" t="s">
        <v>931</v>
      </c>
      <c r="E24" s="7" t="s">
        <v>932</v>
      </c>
    </row>
    <row r="25" spans="1:5" ht="173.25" customHeight="1" x14ac:dyDescent="0.25">
      <c r="A25" s="111" t="s">
        <v>1400</v>
      </c>
      <c r="B25" s="111"/>
      <c r="C25" s="111"/>
      <c r="D25" s="111"/>
      <c r="E25" s="111"/>
    </row>
  </sheetData>
  <mergeCells count="3">
    <mergeCell ref="A25:E25"/>
    <mergeCell ref="A3:E3"/>
    <mergeCell ref="A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Table 1</vt:lpstr>
      <vt:lpstr>Table 2</vt:lpstr>
      <vt:lpstr>Figure 1</vt:lpstr>
      <vt:lpstr>Figure 1 Panel 2</vt:lpstr>
      <vt:lpstr>Table 3</vt:lpstr>
      <vt:lpstr>Table 4</vt:lpstr>
      <vt:lpstr>Figure 2</vt:lpstr>
      <vt:lpstr>Figure 2 Panel 3</vt:lpstr>
      <vt:lpstr>Table 5</vt:lpstr>
      <vt:lpstr>Figure 3</vt:lpstr>
      <vt:lpstr>Figure 3 Panel 3</vt:lpstr>
      <vt:lpstr>Table 6</vt:lpstr>
      <vt:lpstr>Table 7</vt:lpstr>
      <vt:lpstr>Table 8</vt:lpstr>
      <vt:lpstr>Table A1</vt:lpstr>
      <vt:lpstr>Table A2</vt:lpstr>
      <vt:lpstr>Table A3</vt:lpstr>
      <vt:lpstr>Figure A1</vt:lpstr>
      <vt:lpstr>Table A4</vt:lpstr>
      <vt:lpstr>Table A5</vt:lpstr>
      <vt:lpstr>Table A6</vt:lpstr>
      <vt:lpstr>Table A7</vt:lpstr>
      <vt:lpstr>Table A8</vt:lpstr>
      <vt:lpstr>Table A9</vt:lpstr>
      <vt:lpstr>Table A10</vt:lpstr>
      <vt:lpstr>Table A11</vt:lpstr>
      <vt:lpstr>Table A12</vt:lpstr>
      <vt:lpstr>Table A13</vt:lpstr>
      <vt:lpstr>Table A14</vt:lpstr>
      <vt:lpstr>Table A15</vt:lpstr>
      <vt:lpstr>Table A16</vt:lpstr>
      <vt:lpstr>Table A17</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UITS</dc:creator>
  <cp:lastModifiedBy>Xizi Li</cp:lastModifiedBy>
  <dcterms:created xsi:type="dcterms:W3CDTF">2018-10-17T15:54:11Z</dcterms:created>
  <dcterms:modified xsi:type="dcterms:W3CDTF">2019-10-07T16:25:51Z</dcterms:modified>
</cp:coreProperties>
</file>